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sdas\Desktop\مجلد جديد\"/>
    </mc:Choice>
  </mc:AlternateContent>
  <xr:revisionPtr revIDLastSave="0" documentId="13_ncr:1_{8699D140-B509-4D25-8D64-BE4B5E60DA9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ملخص النتائج" sheetId="1" r:id="rId1"/>
    <sheet name="سجل الصفقات" sheetId="2" r:id="rId2"/>
  </sheets>
  <calcPr calcId="181029"/>
</workbook>
</file>

<file path=xl/calcChain.xml><?xml version="1.0" encoding="utf-8"?>
<calcChain xmlns="http://schemas.openxmlformats.org/spreadsheetml/2006/main">
  <c r="J207" i="2" l="1"/>
  <c r="H207" i="2"/>
  <c r="I207" i="2" s="1"/>
  <c r="J206" i="2"/>
  <c r="H206" i="2"/>
  <c r="I206" i="2" s="1"/>
  <c r="J205" i="2"/>
  <c r="H205" i="2"/>
  <c r="I205" i="2" s="1"/>
  <c r="J204" i="2"/>
  <c r="H204" i="2"/>
  <c r="I204" i="2" s="1"/>
  <c r="J203" i="2"/>
  <c r="H203" i="2"/>
  <c r="I203" i="2" s="1"/>
  <c r="J202" i="2"/>
  <c r="H202" i="2"/>
  <c r="I202" i="2" s="1"/>
  <c r="J201" i="2"/>
  <c r="H201" i="2"/>
  <c r="I201" i="2" s="1"/>
  <c r="J200" i="2"/>
  <c r="H200" i="2"/>
  <c r="I200" i="2" s="1"/>
  <c r="J199" i="2"/>
  <c r="H199" i="2"/>
  <c r="I199" i="2" s="1"/>
  <c r="J198" i="2"/>
  <c r="H198" i="2"/>
  <c r="I198" i="2" s="1"/>
  <c r="J197" i="2"/>
  <c r="H197" i="2"/>
  <c r="I197" i="2" s="1"/>
  <c r="J196" i="2"/>
  <c r="H196" i="2"/>
  <c r="I196" i="2" s="1"/>
  <c r="J195" i="2"/>
  <c r="H195" i="2"/>
  <c r="I195" i="2" s="1"/>
  <c r="J194" i="2"/>
  <c r="H194" i="2" s="1"/>
  <c r="I194" i="2" s="1"/>
  <c r="J193" i="2"/>
  <c r="H193" i="2"/>
  <c r="I193" i="2" s="1"/>
  <c r="J192" i="2"/>
  <c r="H192" i="2"/>
  <c r="I192" i="2" s="1"/>
  <c r="J191" i="2"/>
  <c r="H191" i="2"/>
  <c r="I191" i="2" s="1"/>
  <c r="J190" i="2"/>
  <c r="H190" i="2"/>
  <c r="I190" i="2" s="1"/>
  <c r="J189" i="2"/>
  <c r="H189" i="2"/>
  <c r="I189" i="2" s="1"/>
  <c r="J188" i="2"/>
  <c r="H188" i="2"/>
  <c r="I188" i="2" s="1"/>
  <c r="J187" i="2"/>
  <c r="H187" i="2"/>
  <c r="I187" i="2" s="1"/>
  <c r="J186" i="2"/>
  <c r="H186" i="2"/>
  <c r="I186" i="2" s="1"/>
  <c r="J185" i="2"/>
  <c r="H185" i="2"/>
  <c r="I185" i="2" s="1"/>
  <c r="J184" i="2"/>
  <c r="H184" i="2"/>
  <c r="I184" i="2" s="1"/>
  <c r="J183" i="2"/>
  <c r="H183" i="2"/>
  <c r="I183" i="2" s="1"/>
  <c r="J182" i="2"/>
  <c r="H182" i="2"/>
  <c r="I182" i="2" s="1"/>
  <c r="J181" i="2"/>
  <c r="H181" i="2"/>
  <c r="I181" i="2" s="1"/>
  <c r="J180" i="2"/>
  <c r="H180" i="2" s="1"/>
  <c r="I180" i="2" s="1"/>
  <c r="J179" i="2"/>
  <c r="H179" i="2"/>
  <c r="I179" i="2" s="1"/>
  <c r="J178" i="2"/>
  <c r="H178" i="2"/>
  <c r="I178" i="2" s="1"/>
  <c r="J177" i="2"/>
  <c r="H177" i="2"/>
  <c r="I177" i="2" s="1"/>
  <c r="J176" i="2"/>
  <c r="H176" i="2"/>
  <c r="I176" i="2" s="1"/>
  <c r="J175" i="2"/>
  <c r="H175" i="2"/>
  <c r="I175" i="2" s="1"/>
  <c r="J174" i="2"/>
  <c r="H174" i="2"/>
  <c r="I174" i="2" s="1"/>
  <c r="J173" i="2"/>
  <c r="H173" i="2"/>
  <c r="I173" i="2" s="1"/>
  <c r="J172" i="2"/>
  <c r="H172" i="2"/>
  <c r="I172" i="2" s="1"/>
  <c r="J171" i="2"/>
  <c r="H171" i="2"/>
  <c r="I171" i="2" s="1"/>
  <c r="J170" i="2"/>
  <c r="H170" i="2"/>
  <c r="I170" i="2" s="1"/>
  <c r="J169" i="2"/>
  <c r="H169" i="2"/>
  <c r="I169" i="2" s="1"/>
  <c r="J168" i="2"/>
  <c r="H168" i="2"/>
  <c r="I168" i="2" s="1"/>
  <c r="J167" i="2"/>
  <c r="H167" i="2"/>
  <c r="I167" i="2" s="1"/>
  <c r="J166" i="2"/>
  <c r="H166" i="2"/>
  <c r="I166" i="2" s="1"/>
  <c r="J165" i="2"/>
  <c r="H165" i="2"/>
  <c r="I165" i="2" s="1"/>
  <c r="J164" i="2"/>
  <c r="H164" i="2"/>
  <c r="I164" i="2" s="1"/>
  <c r="J163" i="2"/>
  <c r="H163" i="2"/>
  <c r="I163" i="2" s="1"/>
  <c r="J162" i="2"/>
  <c r="H162" i="2"/>
  <c r="I162" i="2" s="1"/>
  <c r="J161" i="2"/>
  <c r="H161" i="2"/>
  <c r="I161" i="2" s="1"/>
  <c r="J160" i="2"/>
  <c r="H160" i="2"/>
  <c r="I160" i="2" s="1"/>
  <c r="J159" i="2"/>
  <c r="H159" i="2"/>
  <c r="I159" i="2" s="1"/>
  <c r="J158" i="2"/>
  <c r="H158" i="2"/>
  <c r="I158" i="2" s="1"/>
  <c r="J157" i="2"/>
  <c r="H157" i="2"/>
  <c r="I157" i="2" s="1"/>
  <c r="J156" i="2"/>
  <c r="H156" i="2"/>
  <c r="I156" i="2" s="1"/>
  <c r="J155" i="2"/>
  <c r="H155" i="2"/>
  <c r="I155" i="2" s="1"/>
  <c r="J154" i="2"/>
  <c r="H154" i="2"/>
  <c r="I154" i="2" s="1"/>
  <c r="J153" i="2"/>
  <c r="H153" i="2"/>
  <c r="I153" i="2" s="1"/>
  <c r="J152" i="2"/>
  <c r="H152" i="2"/>
  <c r="I152" i="2" s="1"/>
  <c r="J151" i="2"/>
  <c r="H151" i="2"/>
  <c r="I151" i="2" s="1"/>
  <c r="J150" i="2"/>
  <c r="H150" i="2"/>
  <c r="I150" i="2" s="1"/>
  <c r="J149" i="2"/>
  <c r="H149" i="2"/>
  <c r="I149" i="2" s="1"/>
  <c r="J148" i="2"/>
  <c r="H148" i="2"/>
  <c r="I148" i="2" s="1"/>
  <c r="J147" i="2"/>
  <c r="H147" i="2"/>
  <c r="I147" i="2" s="1"/>
  <c r="J146" i="2"/>
  <c r="H146" i="2"/>
  <c r="I146" i="2" s="1"/>
  <c r="J145" i="2"/>
  <c r="H145" i="2"/>
  <c r="I145" i="2" s="1"/>
  <c r="J144" i="2"/>
  <c r="H144" i="2" s="1"/>
  <c r="I144" i="2" s="1"/>
  <c r="J143" i="2"/>
  <c r="H143" i="2"/>
  <c r="I143" i="2" s="1"/>
  <c r="J142" i="2"/>
  <c r="H142" i="2"/>
  <c r="I142" i="2" s="1"/>
  <c r="J141" i="2"/>
  <c r="H141" i="2" s="1"/>
  <c r="I141" i="2" s="1"/>
  <c r="J140" i="2"/>
  <c r="H140" i="2"/>
  <c r="I140" i="2" s="1"/>
  <c r="J139" i="2"/>
  <c r="H139" i="2" s="1"/>
  <c r="I139" i="2" s="1"/>
  <c r="J138" i="2"/>
  <c r="H138" i="2"/>
  <c r="I138" i="2" s="1"/>
  <c r="J137" i="2"/>
  <c r="H137" i="2" s="1"/>
  <c r="I137" i="2" s="1"/>
  <c r="J136" i="2"/>
  <c r="H136" i="2"/>
  <c r="I136" i="2" s="1"/>
  <c r="J135" i="2"/>
  <c r="H135" i="2"/>
  <c r="I135" i="2" s="1"/>
  <c r="J134" i="2"/>
  <c r="H134" i="2"/>
  <c r="I134" i="2" s="1"/>
  <c r="J133" i="2"/>
  <c r="H133" i="2"/>
  <c r="I133" i="2" s="1"/>
  <c r="J132" i="2"/>
  <c r="H132" i="2"/>
  <c r="I132" i="2" s="1"/>
  <c r="J131" i="2"/>
  <c r="H131" i="2"/>
  <c r="I131" i="2" s="1"/>
  <c r="J130" i="2"/>
  <c r="H130" i="2"/>
  <c r="I130" i="2" s="1"/>
  <c r="J129" i="2"/>
  <c r="H129" i="2"/>
  <c r="I129" i="2" s="1"/>
  <c r="J128" i="2"/>
  <c r="H128" i="2"/>
  <c r="I128" i="2" s="1"/>
  <c r="J127" i="2"/>
  <c r="H127" i="2"/>
  <c r="I127" i="2" s="1"/>
  <c r="J126" i="2"/>
  <c r="H126" i="2"/>
  <c r="I126" i="2" s="1"/>
  <c r="J125" i="2"/>
  <c r="H125" i="2" s="1"/>
  <c r="I125" i="2" s="1"/>
  <c r="J124" i="2"/>
  <c r="H124" i="2"/>
  <c r="I124" i="2" s="1"/>
  <c r="J123" i="2"/>
  <c r="H123" i="2"/>
  <c r="I123" i="2" s="1"/>
  <c r="J122" i="2"/>
  <c r="H122" i="2"/>
  <c r="I122" i="2" s="1"/>
  <c r="J121" i="2"/>
  <c r="I121" i="2"/>
  <c r="H121" i="2"/>
  <c r="J120" i="2"/>
  <c r="H120" i="2"/>
  <c r="I120" i="2" s="1"/>
  <c r="J119" i="2"/>
  <c r="H119" i="2"/>
  <c r="I119" i="2" s="1"/>
  <c r="J118" i="2"/>
  <c r="H118" i="2"/>
  <c r="I118" i="2" s="1"/>
  <c r="J117" i="2"/>
  <c r="H117" i="2"/>
  <c r="I117" i="2" s="1"/>
  <c r="J116" i="2"/>
  <c r="H116" i="2"/>
  <c r="I116" i="2" s="1"/>
  <c r="J115" i="2"/>
  <c r="H115" i="2" s="1"/>
  <c r="I115" i="2" s="1"/>
  <c r="J114" i="2"/>
  <c r="H114" i="2" s="1"/>
  <c r="I114" i="2" s="1"/>
  <c r="J113" i="2"/>
  <c r="H113" i="2" s="1"/>
  <c r="I113" i="2" s="1"/>
  <c r="J112" i="2"/>
  <c r="H112" i="2"/>
  <c r="I112" i="2" s="1"/>
  <c r="J111" i="2"/>
  <c r="H111" i="2"/>
  <c r="I111" i="2" s="1"/>
  <c r="J110" i="2"/>
  <c r="H110" i="2"/>
  <c r="I110" i="2" s="1"/>
  <c r="J109" i="2"/>
  <c r="H109" i="2"/>
  <c r="I109" i="2" s="1"/>
  <c r="J108" i="2"/>
  <c r="H108" i="2"/>
  <c r="I108" i="2" s="1"/>
  <c r="J107" i="2"/>
  <c r="H107" i="2"/>
  <c r="I107" i="2" s="1"/>
  <c r="J106" i="2"/>
  <c r="H106" i="2"/>
  <c r="I106" i="2" s="1"/>
  <c r="J105" i="2"/>
  <c r="H105" i="2"/>
  <c r="I105" i="2" s="1"/>
  <c r="J104" i="2"/>
  <c r="H104" i="2"/>
  <c r="I104" i="2" s="1"/>
  <c r="J103" i="2"/>
  <c r="H103" i="2"/>
  <c r="I103" i="2" s="1"/>
  <c r="J102" i="2"/>
  <c r="H102" i="2"/>
  <c r="I102" i="2" s="1"/>
  <c r="J101" i="2"/>
  <c r="H101" i="2"/>
  <c r="I101" i="2" s="1"/>
  <c r="J100" i="2"/>
  <c r="H100" i="2"/>
  <c r="I100" i="2" s="1"/>
  <c r="J99" i="2"/>
  <c r="H99" i="2"/>
  <c r="I99" i="2" s="1"/>
  <c r="J98" i="2"/>
  <c r="H98" i="2"/>
  <c r="I98" i="2" s="1"/>
  <c r="J97" i="2"/>
  <c r="H97" i="2"/>
  <c r="I97" i="2" s="1"/>
  <c r="J96" i="2"/>
  <c r="H96" i="2"/>
  <c r="I96" i="2" s="1"/>
  <c r="J95" i="2"/>
  <c r="H95" i="2"/>
  <c r="I95" i="2" s="1"/>
  <c r="J94" i="2"/>
  <c r="H94" i="2"/>
  <c r="I94" i="2" s="1"/>
  <c r="J93" i="2"/>
  <c r="H93" i="2"/>
  <c r="I93" i="2" s="1"/>
  <c r="J92" i="2"/>
  <c r="H92" i="2"/>
  <c r="I92" i="2" s="1"/>
  <c r="J91" i="2"/>
  <c r="H91" i="2"/>
  <c r="I91" i="2" s="1"/>
  <c r="J90" i="2"/>
  <c r="H90" i="2"/>
  <c r="I90" i="2" s="1"/>
  <c r="J89" i="2"/>
  <c r="H89" i="2"/>
  <c r="I89" i="2" s="1"/>
  <c r="J88" i="2"/>
  <c r="H88" i="2"/>
  <c r="I88" i="2" s="1"/>
  <c r="J87" i="2"/>
  <c r="H87" i="2"/>
  <c r="I87" i="2" s="1"/>
  <c r="J86" i="2"/>
  <c r="H86" i="2"/>
  <c r="I86" i="2" s="1"/>
  <c r="J85" i="2"/>
  <c r="H85" i="2"/>
  <c r="I85" i="2" s="1"/>
  <c r="J84" i="2"/>
  <c r="H84" i="2" s="1"/>
  <c r="I84" i="2" s="1"/>
  <c r="J83" i="2"/>
  <c r="H83" i="2"/>
  <c r="I83" i="2" s="1"/>
  <c r="J82" i="2"/>
  <c r="H82" i="2"/>
  <c r="I82" i="2" s="1"/>
  <c r="J81" i="2"/>
  <c r="H81" i="2"/>
  <c r="I81" i="2" s="1"/>
  <c r="J80" i="2"/>
  <c r="H80" i="2"/>
  <c r="I80" i="2" s="1"/>
  <c r="J79" i="2"/>
  <c r="H79" i="2"/>
  <c r="I79" i="2" s="1"/>
  <c r="J78" i="2"/>
  <c r="H78" i="2"/>
  <c r="I78" i="2" s="1"/>
  <c r="J77" i="2"/>
  <c r="H77" i="2"/>
  <c r="I77" i="2" s="1"/>
  <c r="J76" i="2"/>
  <c r="H76" i="2"/>
  <c r="I76" i="2" s="1"/>
  <c r="J75" i="2"/>
  <c r="H75" i="2"/>
  <c r="I75" i="2" s="1"/>
  <c r="J74" i="2"/>
  <c r="H74" i="2"/>
  <c r="I74" i="2" s="1"/>
  <c r="J73" i="2"/>
  <c r="H73" i="2"/>
  <c r="I73" i="2" s="1"/>
  <c r="J72" i="2"/>
  <c r="H72" i="2"/>
  <c r="I72" i="2" s="1"/>
  <c r="J71" i="2"/>
  <c r="H71" i="2"/>
  <c r="I71" i="2" s="1"/>
  <c r="J70" i="2"/>
  <c r="H70" i="2" s="1"/>
  <c r="I70" i="2" s="1"/>
  <c r="J69" i="2"/>
  <c r="H69" i="2"/>
  <c r="I69" i="2" s="1"/>
  <c r="J68" i="2"/>
  <c r="H68" i="2"/>
  <c r="I68" i="2" s="1"/>
  <c r="J67" i="2"/>
  <c r="H67" i="2"/>
  <c r="I67" i="2" s="1"/>
  <c r="J66" i="2"/>
  <c r="H66" i="2"/>
  <c r="I66" i="2" s="1"/>
  <c r="J65" i="2"/>
  <c r="H65" i="2"/>
  <c r="I65" i="2" s="1"/>
  <c r="J64" i="2"/>
  <c r="H64" i="2"/>
  <c r="I64" i="2" s="1"/>
  <c r="J63" i="2"/>
  <c r="H63" i="2"/>
  <c r="I63" i="2" s="1"/>
  <c r="J62" i="2"/>
  <c r="H62" i="2"/>
  <c r="I62" i="2" s="1"/>
  <c r="J61" i="2"/>
  <c r="H61" i="2"/>
  <c r="I61" i="2" s="1"/>
  <c r="J60" i="2"/>
  <c r="H60" i="2"/>
  <c r="I60" i="2" s="1"/>
  <c r="J59" i="2"/>
  <c r="H59" i="2"/>
  <c r="I59" i="2" s="1"/>
  <c r="J58" i="2"/>
  <c r="H58" i="2"/>
  <c r="I58" i="2" s="1"/>
  <c r="J57" i="2"/>
  <c r="H57" i="2"/>
  <c r="I57" i="2" s="1"/>
  <c r="J56" i="2"/>
  <c r="H56" i="2"/>
  <c r="I56" i="2" s="1"/>
  <c r="J55" i="2"/>
  <c r="H55" i="2"/>
  <c r="I55" i="2" s="1"/>
  <c r="J54" i="2"/>
  <c r="H54" i="2"/>
  <c r="I54" i="2" s="1"/>
  <c r="J53" i="2"/>
  <c r="H53" i="2"/>
  <c r="I53" i="2" s="1"/>
  <c r="J52" i="2"/>
  <c r="H52" i="2"/>
  <c r="I52" i="2" s="1"/>
  <c r="J51" i="2"/>
  <c r="H51" i="2"/>
  <c r="I51" i="2" s="1"/>
  <c r="J50" i="2"/>
  <c r="H50" i="2"/>
  <c r="I50" i="2" s="1"/>
  <c r="J49" i="2"/>
  <c r="H49" i="2"/>
  <c r="I49" i="2" s="1"/>
  <c r="J48" i="2"/>
  <c r="H48" i="2"/>
  <c r="I48" i="2" s="1"/>
  <c r="J47" i="2"/>
  <c r="H47" i="2"/>
  <c r="I47" i="2" s="1"/>
  <c r="J46" i="2"/>
  <c r="H46" i="2"/>
  <c r="I46" i="2" s="1"/>
  <c r="J45" i="2"/>
  <c r="H45" i="2"/>
  <c r="I45" i="2" s="1"/>
  <c r="J44" i="2"/>
  <c r="H44" i="2"/>
  <c r="I44" i="2" s="1"/>
  <c r="J43" i="2"/>
  <c r="H43" i="2"/>
  <c r="I43" i="2" s="1"/>
  <c r="J42" i="2"/>
  <c r="H42" i="2"/>
  <c r="I42" i="2" s="1"/>
  <c r="J41" i="2"/>
  <c r="H41" i="2"/>
  <c r="I41" i="2" s="1"/>
  <c r="J40" i="2"/>
  <c r="H40" i="2"/>
  <c r="I40" i="2" s="1"/>
  <c r="J39" i="2"/>
  <c r="H39" i="2"/>
  <c r="I39" i="2" s="1"/>
  <c r="J38" i="2"/>
  <c r="H38" i="2"/>
  <c r="I38" i="2" s="1"/>
  <c r="J37" i="2"/>
  <c r="H37" i="2"/>
  <c r="I37" i="2" s="1"/>
  <c r="J36" i="2"/>
  <c r="H36" i="2"/>
  <c r="I36" i="2" s="1"/>
  <c r="J35" i="2"/>
  <c r="H35" i="2"/>
  <c r="I35" i="2" s="1"/>
  <c r="J34" i="2"/>
  <c r="H34" i="2" s="1"/>
  <c r="I34" i="2" s="1"/>
  <c r="J33" i="2"/>
  <c r="H33" i="2" s="1"/>
  <c r="I33" i="2" s="1"/>
  <c r="J32" i="2"/>
  <c r="H32" i="2" s="1"/>
  <c r="I32" i="2" s="1"/>
  <c r="J31" i="2"/>
  <c r="H31" i="2" s="1"/>
  <c r="I31" i="2" s="1"/>
  <c r="J30" i="2"/>
  <c r="H30" i="2" s="1"/>
  <c r="I30" i="2" s="1"/>
  <c r="J29" i="2"/>
  <c r="H29" i="2" s="1"/>
  <c r="I29" i="2" s="1"/>
  <c r="J28" i="2"/>
  <c r="H28" i="2" s="1"/>
  <c r="I28" i="2" s="1"/>
  <c r="J27" i="2"/>
  <c r="H27" i="2" s="1"/>
  <c r="I27" i="2" s="1"/>
  <c r="J26" i="2"/>
  <c r="H26" i="2" s="1"/>
  <c r="I26" i="2" s="1"/>
  <c r="J25" i="2"/>
  <c r="J24" i="2"/>
  <c r="H24" i="2" s="1"/>
  <c r="I24" i="2" s="1"/>
  <c r="J23" i="2"/>
  <c r="H23" i="2" s="1"/>
  <c r="I23" i="2" s="1"/>
  <c r="J22" i="2"/>
  <c r="H22" i="2" s="1"/>
  <c r="I22" i="2" s="1"/>
  <c r="J21" i="2"/>
  <c r="H21" i="2" s="1"/>
  <c r="I21" i="2" s="1"/>
  <c r="J20" i="2"/>
  <c r="H20" i="2" s="1"/>
  <c r="I20" i="2" s="1"/>
  <c r="J19" i="2"/>
  <c r="H19" i="2" s="1"/>
  <c r="I19" i="2" s="1"/>
  <c r="J18" i="2"/>
  <c r="H18" i="2" s="1"/>
  <c r="I18" i="2" s="1"/>
  <c r="J17" i="2"/>
  <c r="H17" i="2" s="1"/>
  <c r="I17" i="2" s="1"/>
  <c r="J16" i="2"/>
  <c r="J15" i="2"/>
  <c r="H15" i="2" s="1"/>
  <c r="J14" i="2"/>
  <c r="H14" i="2" s="1"/>
  <c r="I14" i="2" s="1"/>
  <c r="J13" i="2"/>
  <c r="H13" i="2" s="1"/>
  <c r="I13" i="2" s="1"/>
  <c r="J12" i="2"/>
  <c r="H12" i="2" s="1"/>
  <c r="I12" i="2" s="1"/>
  <c r="J11" i="2"/>
  <c r="H11" i="2" s="1"/>
  <c r="I11" i="2" s="1"/>
  <c r="J10" i="2"/>
  <c r="H10" i="2" s="1"/>
  <c r="I10" i="2" s="1"/>
  <c r="J9" i="2"/>
  <c r="J8" i="2"/>
  <c r="F18" i="1"/>
  <c r="E18" i="1"/>
  <c r="D18" i="1"/>
  <c r="C18" i="1"/>
  <c r="B18" i="1"/>
  <c r="F16" i="1"/>
  <c r="E16" i="1"/>
  <c r="D16" i="1"/>
  <c r="C16" i="1"/>
  <c r="B16" i="1"/>
  <c r="F15" i="1"/>
  <c r="E15" i="1"/>
  <c r="D15" i="1"/>
  <c r="C15" i="1"/>
  <c r="B15" i="1"/>
  <c r="H25" i="2" l="1"/>
  <c r="I25" i="2" s="1"/>
  <c r="F17" i="1"/>
  <c r="D17" i="1"/>
  <c r="C17" i="1"/>
  <c r="B17" i="1"/>
  <c r="E17" i="1"/>
  <c r="H16" i="2"/>
  <c r="I16" i="2" s="1"/>
  <c r="B13" i="1"/>
  <c r="H9" i="2"/>
  <c r="I9" i="2" s="1"/>
  <c r="E14" i="1"/>
  <c r="C14" i="1"/>
  <c r="F14" i="1"/>
  <c r="D14" i="1"/>
  <c r="B14" i="1"/>
  <c r="H8" i="2"/>
  <c r="B20" i="1"/>
  <c r="I15" i="2"/>
  <c r="H18" i="1"/>
  <c r="G18" i="1"/>
  <c r="J18" i="1"/>
  <c r="I18" i="1"/>
  <c r="H16" i="1"/>
  <c r="G16" i="1"/>
  <c r="G15" i="1"/>
  <c r="H15" i="1"/>
  <c r="I16" i="1" l="1"/>
  <c r="J16" i="1"/>
  <c r="G17" i="1"/>
  <c r="H17" i="1"/>
  <c r="J15" i="1"/>
  <c r="I15" i="1"/>
  <c r="G13" i="1"/>
  <c r="H13" i="1"/>
  <c r="H14" i="1"/>
  <c r="G14" i="1"/>
  <c r="I8" i="2"/>
  <c r="A6" i="1"/>
  <c r="I17" i="1" l="1"/>
  <c r="J17" i="1"/>
  <c r="J13" i="1"/>
  <c r="I13" i="1"/>
  <c r="J14" i="1"/>
  <c r="I14" i="1"/>
  <c r="D6" i="1"/>
  <c r="G6" i="1"/>
  <c r="I6" i="1" s="1"/>
  <c r="D20" i="1"/>
</calcChain>
</file>

<file path=xl/sharedStrings.xml><?xml version="1.0" encoding="utf-8"?>
<sst xmlns="http://schemas.openxmlformats.org/spreadsheetml/2006/main" count="152" uniqueCount="49">
  <si>
    <t>نادي المتداولين العرب — نتائج مؤشر السوينغ</t>
  </si>
  <si>
    <t>الفريم اليومي | الأهداف 1R / 2R / 3R | النتائج تتحدث تلقائيًا من سجل الصفقات</t>
  </si>
  <si>
    <t>الصفقات المحسوبة</t>
  </si>
  <si>
    <t>نسبة النجاح الصافية</t>
  </si>
  <si>
    <t>صافي النتيجة R</t>
  </si>
  <si>
    <t>العائد المحاكى</t>
  </si>
  <si>
    <t>مخاطرة ثابتة لكل صفقة</t>
  </si>
  <si>
    <t>العائد = مجموع R × المخاطرة؛ نسبة إلى رأس مال أولي ثابت، دون تركيب أرباح.</t>
  </si>
  <si>
    <t>السوق</t>
  </si>
  <si>
    <t>صفقات محسوبة</t>
  </si>
  <si>
    <t>إغلاق ستوب</t>
  </si>
  <si>
    <t>أعلى هدف 1</t>
  </si>
  <si>
    <t>أعلى هدف 2</t>
  </si>
  <si>
    <t>أعلى هدف 3</t>
  </si>
  <si>
    <t>نسبة النجاح</t>
  </si>
  <si>
    <t>صافي R</t>
  </si>
  <si>
    <t>عائد محاكى</t>
  </si>
  <si>
    <t>متوسط R</t>
  </si>
  <si>
    <t>الذهب</t>
  </si>
  <si>
    <t>اليورو دولار</t>
  </si>
  <si>
    <t>النفط</t>
  </si>
  <si>
    <t>الناسداك</t>
  </si>
  <si>
    <t>البيتكوين</t>
  </si>
  <si>
    <t>US30</t>
  </si>
  <si>
    <t>مفتوحة / بيانات ناقصة</t>
  </si>
  <si>
    <t>معامل الربح</t>
  </si>
  <si>
    <t>كل صفقة تُحسب مرة واحدة حسب أعلى هدف. إغلاق الستوب قد يحدث بعد الوصول لهدف سابق.</t>
  </si>
  <si>
    <t>الربح محسوب من الإغلاق النهائي، لا من أعلى هدف فقط. لصفقة مقسمة أدخل نتيجة R الفعلية.</t>
  </si>
  <si>
    <t>اترك السجل فارغًا حتى تدخل نتائجك. الصفقات المفتوحة أو الناقصة لا تدخل نسبة النجاح أو العائد.</t>
  </si>
  <si>
    <t>سجل فرص السوينغ — محمد عنان</t>
  </si>
  <si>
    <t>املأ الخانات الذهبية. أدخل صفقة واحدة بكل صف؛ الملخص يحسب تلقائيًا.</t>
  </si>
  <si>
    <t>أعلى هدف: أقصى مستوى وصل إليه السعر. الإغلاق النهائي: ما تحقق فعلًا وفق طريقة خروجك.</t>
  </si>
  <si>
    <t>إذا قسمت الصفقة: اختر «مخصص» وأدخل R قبل التكاليف. التكاليف اختيارية بوحدة R، والفارغ = صفر.</t>
  </si>
  <si>
    <t>مثال: نصف الحجم عند 1R والنصف الآخر عند الستوب = 0R قبل التكاليف. المخاطرة بالملخص افتراضيًا 1%.</t>
  </si>
  <si>
    <t>تاريخ الإشارة</t>
  </si>
  <si>
    <t>الاتجاه</t>
  </si>
  <si>
    <t>أعلى هدف وصل</t>
  </si>
  <si>
    <t>الإغلاق النهائي</t>
  </si>
  <si>
    <t>R مخصص</t>
  </si>
  <si>
    <t>تكاليف R</t>
  </si>
  <si>
    <t>حالة السجل</t>
  </si>
  <si>
    <t>شراء</t>
  </si>
  <si>
    <t>هدف 2</t>
  </si>
  <si>
    <t>بيع</t>
  </si>
  <si>
    <t>هدف 1</t>
  </si>
  <si>
    <t>هدف 3</t>
  </si>
  <si>
    <t>لم يصل لهدف</t>
  </si>
  <si>
    <t>ستوب</t>
  </si>
  <si>
    <t>مفتوحة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</si>
</sst>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%;\-0.0%;0.0%"/>
    <numFmt numFmtId="166" formatCode="\+0.00&quot; R&quot;;\-0.00&quot; R&quot;;0.00&quot; R&quot;"/>
    <numFmt numFmtId="167" formatCode="0.00&quot; R&quot;"/>
    <numFmt numFmtId="168" formatCode="dd/mm/yyyy"/>
  </numFmts>
  <fonts count="10">
    <font>
      <sz val="11"/>
      <name val="Carlito"/>
    </font>
    <font>
      <sz val="12"/>
      <color rgb="FF17233C"/>
      <name val="Arial"/>
    </font>
    <font>
      <b/>
      <sz val="18"/>
      <color rgb="FF17233C"/>
      <name val="Arial"/>
    </font>
    <font>
      <sz val="12"/>
      <color rgb="FF17233C"/>
      <name val="Arial"/>
    </font>
    <font>
      <sz val="12"/>
      <color rgb="FFFFFFFF"/>
      <name val="Arial"/>
    </font>
    <font>
      <b/>
      <sz val="20"/>
      <color rgb="FF137A62"/>
      <name val="Arial"/>
    </font>
    <font>
      <b/>
      <sz val="12"/>
      <color rgb="FF2563A6"/>
      <name val="Arial"/>
    </font>
    <font>
      <b/>
      <sz val="12"/>
      <color rgb="FFFFFFFF"/>
      <name val="Arial"/>
    </font>
    <font>
      <sz val="12"/>
      <color rgb="FF2563A6"/>
      <name val="Arial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233C"/>
      </patternFill>
    </fill>
    <fill>
      <patternFill patternType="solid">
        <fgColor rgb="FFF3F5F9"/>
      </patternFill>
    </fill>
    <fill>
      <patternFill patternType="solid">
        <fgColor rgb="FFFFF0CD"/>
      </patternFill>
    </fill>
    <fill>
      <patternFill patternType="solid">
        <fgColor rgb="FFFFFFFF"/>
      </patternFill>
    </fill>
    <fill>
      <patternFill patternType="solid">
        <fgColor rgb="FFFFF6E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26">
    <xf numFmtId="0" fontId="0" fillId="0" borderId="0" xfId="0"/>
    <xf numFmtId="0" fontId="1" fillId="0" borderId="0" xfId="1" applyFont="1" applyAlignment="1">
      <alignment horizontal="right" vertical="center"/>
    </xf>
    <xf numFmtId="0" fontId="1" fillId="3" borderId="0" xfId="1" applyFont="1" applyFill="1" applyAlignment="1">
      <alignment horizontal="right" vertical="center"/>
    </xf>
    <xf numFmtId="164" fontId="6" fillId="4" borderId="0" xfId="1" applyNumberFormat="1" applyFont="1" applyFill="1" applyAlignment="1">
      <alignment horizontal="right" vertical="center"/>
    </xf>
    <xf numFmtId="0" fontId="7" fillId="2" borderId="0" xfId="1" applyFont="1" applyFill="1" applyAlignment="1">
      <alignment horizontal="center" vertical="center" wrapText="1"/>
    </xf>
    <xf numFmtId="0" fontId="1" fillId="5" borderId="0" xfId="1" applyFont="1" applyFill="1" applyAlignment="1">
      <alignment horizontal="right" vertical="center"/>
    </xf>
    <xf numFmtId="164" fontId="1" fillId="3" borderId="0" xfId="1" applyNumberFormat="1" applyFont="1" applyFill="1" applyAlignment="1">
      <alignment horizontal="right" vertical="center"/>
    </xf>
    <xf numFmtId="164" fontId="1" fillId="5" borderId="0" xfId="1" applyNumberFormat="1" applyFont="1" applyFill="1" applyAlignment="1">
      <alignment horizontal="right" vertical="center"/>
    </xf>
    <xf numFmtId="165" fontId="1" fillId="3" borderId="0" xfId="1" applyNumberFormat="1" applyFont="1" applyFill="1" applyAlignment="1">
      <alignment horizontal="right" vertical="center"/>
    </xf>
    <xf numFmtId="165" fontId="1" fillId="5" borderId="0" xfId="1" applyNumberFormat="1" applyFont="1" applyFill="1" applyAlignment="1">
      <alignment horizontal="right" vertical="center"/>
    </xf>
    <xf numFmtId="166" fontId="1" fillId="3" borderId="0" xfId="1" applyNumberFormat="1" applyFont="1" applyFill="1" applyAlignment="1">
      <alignment horizontal="right" vertical="center"/>
    </xf>
    <xf numFmtId="166" fontId="1" fillId="5" borderId="0" xfId="1" applyNumberFormat="1" applyFont="1" applyFill="1" applyAlignment="1">
      <alignment horizontal="right" vertical="center"/>
    </xf>
    <xf numFmtId="167" fontId="1" fillId="3" borderId="0" xfId="1" applyNumberFormat="1" applyFont="1" applyFill="1" applyAlignment="1">
      <alignment horizontal="right" vertical="center"/>
    </xf>
    <xf numFmtId="167" fontId="1" fillId="5" borderId="0" xfId="1" applyNumberFormat="1" applyFont="1" applyFill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8" fillId="6" borderId="0" xfId="1" applyFont="1" applyFill="1" applyAlignment="1">
      <alignment horizontal="right" vertical="center"/>
    </xf>
    <xf numFmtId="168" fontId="8" fillId="6" borderId="0" xfId="1" applyNumberFormat="1" applyFont="1" applyFill="1" applyAlignment="1">
      <alignment horizontal="right" vertical="center"/>
    </xf>
    <xf numFmtId="167" fontId="8" fillId="6" borderId="0" xfId="1" applyNumberFormat="1" applyFont="1" applyFill="1" applyAlignment="1">
      <alignment horizontal="right" vertical="center"/>
    </xf>
    <xf numFmtId="0" fontId="2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4" fillId="2" borderId="0" xfId="1" applyFont="1" applyFill="1" applyAlignment="1">
      <alignment horizontal="right" vertical="center" wrapText="1"/>
    </xf>
    <xf numFmtId="0" fontId="5" fillId="3" borderId="0" xfId="1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6" fontId="5" fillId="3" borderId="0" xfId="1" applyNumberFormat="1" applyFont="1" applyFill="1" applyAlignment="1">
      <alignment horizontal="center" vertical="center"/>
    </xf>
    <xf numFmtId="165" fontId="5" fillId="3" borderId="0" xfId="1" applyNumberFormat="1" applyFont="1" applyFill="1" applyAlignment="1">
      <alignment horizontal="center" vertical="center"/>
    </xf>
    <xf numFmtId="0" fontId="1" fillId="0" borderId="0" xfId="1" applyFont="1" applyAlignment="1">
      <alignment horizontal="right" vertical="center"/>
    </xf>
  </cellXfs>
  <cellStyles count="2">
    <cellStyle name="Normal" xfId="1" xr:uid="{00000000-0005-0000-0000-000000000000}"/>
    <cellStyle name="عادي" xfId="0" builtinId="0"/>
  </cellStyles>
  <dxfs count="9">
    <dxf>
      <font>
        <b/>
        <color rgb="FFB63845"/>
      </font>
      <fill>
        <patternFill patternType="solid">
          <bgColor rgb="FFFBE6E8"/>
        </patternFill>
      </fill>
    </dxf>
    <dxf>
      <font>
        <b/>
        <color rgb="FFB63845"/>
      </font>
      <fill>
        <patternFill patternType="solid">
          <bgColor rgb="FFFBE6E8"/>
        </patternFill>
      </fill>
    </dxf>
    <dxf>
      <font>
        <b/>
        <color rgb="FF137A62"/>
      </font>
      <fill>
        <patternFill patternType="solid">
          <bgColor rgb="FFDCF3E9"/>
        </patternFill>
      </fill>
    </dxf>
    <dxf>
      <font>
        <b/>
      </font>
      <fill>
        <patternFill patternType="solid">
          <bgColor rgb="FFFBE6E8"/>
        </patternFill>
      </fill>
    </dxf>
    <dxf>
      <font>
        <b/>
      </font>
      <fill>
        <patternFill patternType="solid">
          <bgColor rgb="FFBEE6D3"/>
        </patternFill>
      </fill>
    </dxf>
    <dxf>
      <font>
        <b/>
      </font>
      <fill>
        <patternFill patternType="solid">
          <bgColor rgb="FFD7EDDE"/>
        </patternFill>
      </fill>
    </dxf>
    <dxf>
      <font>
        <b/>
      </font>
      <fill>
        <patternFill patternType="solid">
          <bgColor rgb="FFD9EEF7"/>
        </patternFill>
      </fill>
    </dxf>
    <dxf>
      <font>
        <b/>
        <color rgb="FFB63845"/>
      </font>
      <fill>
        <patternFill patternType="solid">
          <bgColor rgb="FFFBE6E8"/>
        </patternFill>
      </fill>
    </dxf>
    <dxf>
      <font>
        <b/>
        <color rgb="FF137A62"/>
      </font>
      <fill>
        <patternFill patternType="solid">
          <bgColor rgb="FFDCF3E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ar-SA"/>
  <c:roundedCorners val="0"/>
  <c:style val="2"/>
  <c:chart>
    <c:title>
      <c:tx>
        <c:rich>
          <a:bodyPr/>
          <a:lstStyle/>
          <a:p>
            <a:r>
              <a:rPr lang="ar-SA" sz="1200">
                <a:latin typeface="Arial"/>
                <a:ea typeface="Arial"/>
                <a:cs typeface="Arial"/>
              </a:rPr>
              <a:t>صافي النتيجة لكل سوق (</a:t>
            </a:r>
            <a:r>
              <a:rPr lang="en-US" sz="1200">
                <a:latin typeface="Arial"/>
                <a:ea typeface="Arial"/>
                <a:cs typeface="Arial"/>
              </a:rPr>
              <a:t>R)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صافي R</c:v>
          </c:tx>
          <c:spPr>
            <a:solidFill>
              <a:srgbClr val="D2AB55"/>
            </a:solidFill>
          </c:spPr>
          <c:invertIfNegative val="0"/>
          <c:cat>
            <c:strRef>
              <c:f>'ملخص النتائج'!$A$13:$A$18</c:f>
              <c:strCache>
                <c:ptCount val="6"/>
                <c:pt idx="0">
                  <c:v>الذهب</c:v>
                </c:pt>
                <c:pt idx="1">
                  <c:v>اليورو دولار</c:v>
                </c:pt>
                <c:pt idx="2">
                  <c:v>النفط</c:v>
                </c:pt>
                <c:pt idx="3">
                  <c:v>الناسداك</c:v>
                </c:pt>
                <c:pt idx="4">
                  <c:v>البيتكوين</c:v>
                </c:pt>
                <c:pt idx="5">
                  <c:v>US30</c:v>
                </c:pt>
              </c:strCache>
            </c:strRef>
          </c:cat>
          <c:val>
            <c:numRef>
              <c:f>'ملخص النتائج'!$H$13:$H$18</c:f>
              <c:numCache>
                <c:formatCode>\+0.00" R";\-0.00" R";0.00" R"</c:formatCode>
                <c:ptCount val="6"/>
                <c:pt idx="0">
                  <c:v>10</c:v>
                </c:pt>
                <c:pt idx="1">
                  <c:v>6</c:v>
                </c:pt>
                <c:pt idx="2">
                  <c:v>7</c:v>
                </c:pt>
                <c:pt idx="3">
                  <c:v>7</c:v>
                </c:pt>
                <c:pt idx="4">
                  <c:v>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63-456D-86C1-607E65674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ar-I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&quot; R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ar-I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10</xdr:col>
      <xdr:colOff>0</xdr:colOff>
      <xdr:row>37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wingTrades" displayName="SwingTrades" ref="A7:J207" totalsRowShown="0">
  <tableColumns count="10">
    <tableColumn id="1" xr3:uid="{00000000-0010-0000-0000-000001000000}" name="تاريخ الإشارة"/>
    <tableColumn id="2" xr3:uid="{00000000-0010-0000-0000-000002000000}" name="السوق"/>
    <tableColumn id="3" xr3:uid="{00000000-0010-0000-0000-000003000000}" name="الاتجاه"/>
    <tableColumn id="4" xr3:uid="{00000000-0010-0000-0000-000004000000}" name="أعلى هدف وصل"/>
    <tableColumn id="5" xr3:uid="{00000000-0010-0000-0000-000005000000}" name="الإغلاق النهائي"/>
    <tableColumn id="6" xr3:uid="{00000000-0010-0000-0000-000006000000}" name="R مخصص"/>
    <tableColumn id="7" xr3:uid="{00000000-0010-0000-0000-000007000000}" name="تكاليف R"/>
    <tableColumn id="8" xr3:uid="{00000000-0010-0000-0000-000008000000}" name="صافي R"/>
    <tableColumn id="9" xr3:uid="{00000000-0010-0000-0000-000009000000}" name="عائد محاكى"/>
    <tableColumn id="10" xr3:uid="{00000000-0010-0000-0000-00000A000000}" name="حالة السج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233C"/>
  </sheetPr>
  <dimension ref="A1:J37"/>
  <sheetViews>
    <sheetView showGridLines="0" rightToLeft="1" topLeftCell="A4" workbookViewId="0">
      <selection activeCell="A17" sqref="A17"/>
    </sheetView>
  </sheetViews>
  <sheetFormatPr defaultRowHeight="14.25"/>
  <cols>
    <col min="1" max="1" width="19" customWidth="1"/>
    <col min="2" max="2" width="22" customWidth="1"/>
    <col min="3" max="10" width="15" customWidth="1"/>
  </cols>
  <sheetData>
    <row r="1" spans="1:10" ht="27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6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7" customHeight="1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27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7" customHeight="1">
      <c r="A5" s="20" t="s">
        <v>2</v>
      </c>
      <c r="B5" s="20"/>
      <c r="C5" s="1"/>
      <c r="D5" s="20" t="s">
        <v>3</v>
      </c>
      <c r="E5" s="20"/>
      <c r="F5" s="1"/>
      <c r="G5" s="20" t="s">
        <v>4</v>
      </c>
      <c r="H5" s="20"/>
      <c r="I5" s="20" t="s">
        <v>5</v>
      </c>
      <c r="J5" s="20"/>
    </row>
    <row r="6" spans="1:10" ht="27" customHeight="1">
      <c r="A6" s="21">
        <f>COUNT('سجل الصفقات'!$H$8:$H$207)</f>
        <v>24</v>
      </c>
      <c r="B6" s="21"/>
      <c r="C6" s="1"/>
      <c r="D6" s="22">
        <f>IF(A6=0,"",COUNTIFS('سجل الصفقات'!$H$8:$H$207,"&gt;0")/A6)</f>
        <v>0.79166666666666663</v>
      </c>
      <c r="E6" s="22"/>
      <c r="F6" s="1"/>
      <c r="G6" s="23">
        <f>IF(A6=0,"",SUM('سجل الصفقات'!$H$8:$H$207))</f>
        <v>38</v>
      </c>
      <c r="H6" s="23"/>
      <c r="I6" s="24">
        <f>IF(A6=0,"",G6*$C$10)</f>
        <v>0.38</v>
      </c>
      <c r="J6" s="24"/>
    </row>
    <row r="7" spans="1:10" ht="27" customHeight="1">
      <c r="A7" s="21"/>
      <c r="B7" s="21"/>
      <c r="C7" s="1"/>
      <c r="D7" s="22"/>
      <c r="E7" s="22"/>
      <c r="F7" s="1"/>
      <c r="G7" s="23"/>
      <c r="H7" s="23"/>
      <c r="I7" s="24"/>
      <c r="J7" s="24"/>
    </row>
    <row r="8" spans="1:10" ht="27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7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7" customHeight="1">
      <c r="A10" s="25" t="s">
        <v>6</v>
      </c>
      <c r="B10" s="25"/>
      <c r="C10" s="3">
        <v>0.01</v>
      </c>
      <c r="D10" s="19" t="s">
        <v>7</v>
      </c>
      <c r="E10" s="19"/>
      <c r="F10" s="19"/>
      <c r="G10" s="19"/>
      <c r="H10" s="19"/>
      <c r="I10" s="19"/>
      <c r="J10" s="19"/>
    </row>
    <row r="11" spans="1:10" ht="27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42" customHeight="1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</row>
    <row r="13" spans="1:10" ht="27" customHeight="1">
      <c r="A13" s="2" t="s">
        <v>18</v>
      </c>
      <c r="B13" s="2">
        <f>COUNTIFS('سجل الصفقات'!$B$8:$B$207,A13,'سجل الصفقات'!$J$8:$J$207,"مكتملة")</f>
        <v>6</v>
      </c>
      <c r="C13" s="5">
        <v>2</v>
      </c>
      <c r="D13" s="5">
        <v>0</v>
      </c>
      <c r="E13" s="5">
        <v>0</v>
      </c>
      <c r="F13" s="5">
        <v>4</v>
      </c>
      <c r="G13" s="6">
        <f>IF(B13=0,"",COUNTIFS('سجل الصفقات'!$B$8:$B$207,A13,'سجل الصفقات'!$J$8:$J$207,"مكتملة",'سجل الصفقات'!$H$8:$H$207,"&gt;0")/B13)</f>
        <v>0.66666666666666663</v>
      </c>
      <c r="H13" s="10">
        <f>IF(B13=0,"",SUMIFS('سجل الصفقات'!$H$8:$H$207,'سجل الصفقات'!$B$8:$B$207,A13))</f>
        <v>10</v>
      </c>
      <c r="I13" s="8">
        <f t="shared" ref="I13:I18" si="0">IF(B13=0,"",H13*$C$10)</f>
        <v>0.1</v>
      </c>
      <c r="J13" s="12">
        <f t="shared" ref="J13:J18" si="1">IF(B13=0,"",H13/B13)</f>
        <v>1.6666666666666667</v>
      </c>
    </row>
    <row r="14" spans="1:10" ht="27" customHeight="1">
      <c r="A14" s="5" t="s">
        <v>19</v>
      </c>
      <c r="B14" s="5">
        <f>COUNTIFS('سجل الصفقات'!$B$8:$B$207,A14,'سجل الصفقات'!$J$8:$J$207,"مكتملة")</f>
        <v>5</v>
      </c>
      <c r="C14" s="5">
        <f>COUNTIFS('سجل الصفقات'!$B$8:$B$207,A14,'سجل الصفقات'!$J$8:$J$207,"مكتملة",'سجل الصفقات'!$E$8:$E$207,"ستوب")</f>
        <v>1</v>
      </c>
      <c r="D14" s="5">
        <f>COUNTIFS('سجل الصفقات'!$B$8:$B$207,A14,'سجل الصفقات'!$J$8:$J$207,"مكتملة",'سجل الصفقات'!$D$8:$D$207,"هدف 1")</f>
        <v>2</v>
      </c>
      <c r="E14" s="5">
        <f>COUNTIFS('سجل الصفقات'!$B$8:$B$207,A14,'سجل الصفقات'!$J$8:$J$207,"مكتملة",'سجل الصفقات'!$D$8:$D$207,"هدف 2")</f>
        <v>1</v>
      </c>
      <c r="F14" s="5">
        <f>COUNTIFS('سجل الصفقات'!$B$8:$B$207,A14,'سجل الصفقات'!$J$8:$J$207,"مكتملة",'سجل الصفقات'!$D$8:$D$207,"هدف 3")</f>
        <v>1</v>
      </c>
      <c r="G14" s="7">
        <f>IF(B14=0,"",COUNTIFS('سجل الصفقات'!$B$8:$B$207,A14,'سجل الصفقات'!$J$8:$J$207,"مكتملة",'سجل الصفقات'!$H$8:$H$207,"&gt;0")/B14)</f>
        <v>0.8</v>
      </c>
      <c r="H14" s="11">
        <f>IF(B14=0,"",SUMIFS('سجل الصفقات'!$H$8:$H$207,'سجل الصفقات'!$B$8:$B$207,A14))</f>
        <v>6</v>
      </c>
      <c r="I14" s="9">
        <f t="shared" si="0"/>
        <v>0.06</v>
      </c>
      <c r="J14" s="13">
        <f t="shared" si="1"/>
        <v>1.2</v>
      </c>
    </row>
    <row r="15" spans="1:10" ht="27" customHeight="1">
      <c r="A15" s="2" t="s">
        <v>20</v>
      </c>
      <c r="B15" s="2">
        <f>COUNTIFS('سجل الصفقات'!$B$8:$B$207,A15,'سجل الصفقات'!$J$8:$J$207,"مكتملة")</f>
        <v>3</v>
      </c>
      <c r="C15" s="2">
        <f>COUNTIFS('سجل الصفقات'!$B$8:$B$207,A15,'سجل الصفقات'!$J$8:$J$207,"مكتملة",'سجل الصفقات'!$E$8:$E$207,"ستوب")</f>
        <v>0</v>
      </c>
      <c r="D15" s="2">
        <f>COUNTIFS('سجل الصفقات'!$B$8:$B$207,A15,'سجل الصفقات'!$J$8:$J$207,"مكتملة",'سجل الصفقات'!$D$8:$D$207,"هدف 1")</f>
        <v>0</v>
      </c>
      <c r="E15" s="2">
        <f>COUNTIFS('سجل الصفقات'!$B$8:$B$207,A15,'سجل الصفقات'!$J$8:$J$207,"مكتملة",'سجل الصفقات'!$D$8:$D$207,"هدف 2")</f>
        <v>2</v>
      </c>
      <c r="F15" s="2">
        <f>COUNTIFS('سجل الصفقات'!$B$8:$B$207,A15,'سجل الصفقات'!$J$8:$J$207,"مكتملة",'سجل الصفقات'!$D$8:$D$207,"هدف 3")</f>
        <v>1</v>
      </c>
      <c r="G15" s="6">
        <f>IF(B15=0,"",COUNTIFS('سجل الصفقات'!$B$8:$B$207,A15,'سجل الصفقات'!$J$8:$J$207,"مكتملة",'سجل الصفقات'!$H$8:$H$207,"&gt;0")/B15)</f>
        <v>1</v>
      </c>
      <c r="H15" s="10">
        <f>IF(B15=0,"",SUMIFS('سجل الصفقات'!$H$8:$H$207,'سجل الصفقات'!$B$8:$B$207,A15))</f>
        <v>7</v>
      </c>
      <c r="I15" s="8">
        <f t="shared" si="0"/>
        <v>7.0000000000000007E-2</v>
      </c>
      <c r="J15" s="12">
        <f t="shared" si="1"/>
        <v>2.3333333333333335</v>
      </c>
    </row>
    <row r="16" spans="1:10" ht="27" customHeight="1">
      <c r="A16" s="5" t="s">
        <v>21</v>
      </c>
      <c r="B16" s="5">
        <f>COUNTIFS('سجل الصفقات'!$B$8:$B$207,A16,'سجل الصفقات'!$J$8:$J$207,"مكتملة")</f>
        <v>5</v>
      </c>
      <c r="C16" s="5">
        <f>COUNTIFS('سجل الصفقات'!$B$8:$B$207,A16,'سجل الصفقات'!$J$8:$J$207,"مكتملة",'سجل الصفقات'!$E$8:$E$207,"ستوب")</f>
        <v>1</v>
      </c>
      <c r="D16" s="5">
        <f>COUNTIFS('سجل الصفقات'!$B$8:$B$207,A16,'سجل الصفقات'!$J$8:$J$207,"مكتملة",'سجل الصفقات'!$D$8:$D$207,"هدف 1")</f>
        <v>2</v>
      </c>
      <c r="E16" s="5">
        <f>COUNTIFS('سجل الصفقات'!$B$8:$B$207,A16,'سجل الصفقات'!$J$8:$J$207,"مكتملة",'سجل الصفقات'!$D$8:$D$207,"هدف 2")</f>
        <v>0</v>
      </c>
      <c r="F16" s="5">
        <f>COUNTIFS('سجل الصفقات'!$B$8:$B$207,A16,'سجل الصفقات'!$J$8:$J$207,"مكتملة",'سجل الصفقات'!$D$8:$D$207,"هدف 3")</f>
        <v>2</v>
      </c>
      <c r="G16" s="7">
        <f>IF(B16=0,"",COUNTIFS('سجل الصفقات'!$B$8:$B$207,A16,'سجل الصفقات'!$J$8:$J$207,"مكتملة",'سجل الصفقات'!$H$8:$H$207,"&gt;0")/B16)</f>
        <v>0.8</v>
      </c>
      <c r="H16" s="11">
        <f>IF(B16=0,"",SUMIFS('سجل الصفقات'!$H$8:$H$207,'سجل الصفقات'!$B$8:$B$207,A16))</f>
        <v>7</v>
      </c>
      <c r="I16" s="9">
        <f t="shared" si="0"/>
        <v>7.0000000000000007E-2</v>
      </c>
      <c r="J16" s="13">
        <f t="shared" si="1"/>
        <v>1.4</v>
      </c>
    </row>
    <row r="17" spans="1:10" ht="27" customHeight="1">
      <c r="A17" s="2" t="s">
        <v>22</v>
      </c>
      <c r="B17" s="2">
        <f>COUNTIFS('سجل الصفقات'!$B$8:$B$207,A17,'سجل الصفقات'!$J$8:$J$207,"مكتملة")</f>
        <v>5</v>
      </c>
      <c r="C17" s="2">
        <f>COUNTIFS('سجل الصفقات'!$B$8:$B$207,A17,'سجل الصفقات'!$J$8:$J$207,"مكتملة",'سجل الصفقات'!$E$8:$E$207,"ستوب")</f>
        <v>1</v>
      </c>
      <c r="D17" s="2">
        <f>COUNTIFS('سجل الصفقات'!$B$8:$B$207,A17,'سجل الصفقات'!$J$8:$J$207,"مكتملة",'سجل الصفقات'!$D$8:$D$207,"هدف 1")</f>
        <v>1</v>
      </c>
      <c r="E17" s="2">
        <f>COUNTIFS('سجل الصفقات'!$B$8:$B$207,A17,'سجل الصفقات'!$J$8:$J$207,"مكتملة",'سجل الصفقات'!$D$8:$D$207,"هدف 2")</f>
        <v>1</v>
      </c>
      <c r="F17" s="2">
        <f>COUNTIFS('سجل الصفقات'!$B$8:$B$207,A17,'سجل الصفقات'!$J$8:$J$207,"مكتملة",'سجل الصفقات'!$D$8:$D$207,"هدف 3")</f>
        <v>2</v>
      </c>
      <c r="G17" s="6">
        <f>IF(B17=0,"",COUNTIFS('سجل الصفقات'!$B$8:$B$207,A17,'سجل الصفقات'!$J$8:$J$207,"مكتملة",'سجل الصفقات'!$H$8:$H$207,"&gt;0")/B17)</f>
        <v>0.8</v>
      </c>
      <c r="H17" s="10">
        <f>IF(B17=0,"",SUMIFS('سجل الصفقات'!$H$8:$H$207,'سجل الصفقات'!$B$8:$B$207,A17))</f>
        <v>8</v>
      </c>
      <c r="I17" s="8">
        <f t="shared" si="0"/>
        <v>0.08</v>
      </c>
      <c r="J17" s="12">
        <f t="shared" si="1"/>
        <v>1.6</v>
      </c>
    </row>
    <row r="18" spans="1:10" ht="27" customHeight="1">
      <c r="A18" s="5" t="s">
        <v>23</v>
      </c>
      <c r="B18" s="5">
        <f>COUNTIFS('سجل الصفقات'!$B$8:$B$207,A18,'سجل الصفقات'!$J$8:$J$207,"مكتملة")</f>
        <v>0</v>
      </c>
      <c r="C18" s="5">
        <f>COUNTIFS('سجل الصفقات'!$B$8:$B$207,A18,'سجل الصفقات'!$J$8:$J$207,"مكتملة",'سجل الصفقات'!$E$8:$E$207,"ستوب")</f>
        <v>0</v>
      </c>
      <c r="D18" s="5">
        <f>COUNTIFS('سجل الصفقات'!$B$8:$B$207,A18,'سجل الصفقات'!$J$8:$J$207,"مكتملة",'سجل الصفقات'!$D$8:$D$207,"هدف 1")</f>
        <v>0</v>
      </c>
      <c r="E18" s="5">
        <f>COUNTIFS('سجل الصفقات'!$B$8:$B$207,A18,'سجل الصفقات'!$J$8:$J$207,"مكتملة",'سجل الصفقات'!$D$8:$D$207,"هدف 2")</f>
        <v>0</v>
      </c>
      <c r="F18" s="5">
        <f>COUNTIFS('سجل الصفقات'!$B$8:$B$207,A18,'سجل الصفقات'!$J$8:$J$207,"مكتملة",'سجل الصفقات'!$D$8:$D$207,"هدف 3")</f>
        <v>0</v>
      </c>
      <c r="G18" s="7" t="str">
        <f>IF(B18=0,"",COUNTIFS('سجل الصفقات'!$B$8:$B$207,A18,'سجل الصفقات'!$J$8:$J$207,"مكتملة",'سجل الصفقات'!$H$8:$H$207,"&gt;0")/B18)</f>
        <v/>
      </c>
      <c r="H18" s="11" t="str">
        <f>IF(B18=0,"",SUMIFS('سجل الصفقات'!$H$8:$H$207,'سجل الصفقات'!$B$8:$B$207,A18))</f>
        <v/>
      </c>
      <c r="I18" s="9" t="str">
        <f t="shared" si="0"/>
        <v/>
      </c>
      <c r="J18" s="13" t="str">
        <f t="shared" si="1"/>
        <v/>
      </c>
    </row>
    <row r="19" spans="1:10" ht="27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7" customHeight="1">
      <c r="A20" s="1" t="s">
        <v>24</v>
      </c>
      <c r="B20" s="1">
        <f>COUNTIFS('سجل الصفقات'!$J$8:$J$207,"مفتوحة")+COUNTIFS('سجل الصفقات'!$J$8:$J$207,"راجع البيانات")</f>
        <v>3</v>
      </c>
      <c r="C20" s="1" t="s">
        <v>25</v>
      </c>
      <c r="D20" s="14">
        <f>IF(A6=0,"",IF(COUNTIFS('سجل الصفقات'!$H$8:$H$207,"&lt;0")=0,"لا خسائر",SUMIFS('سجل الصفقات'!$H$8:$H$207,'سجل الصفقات'!$H$8:$H$207,"&gt;0")/-SUMIFS('سجل الصفقات'!$H$8:$H$207,'سجل الصفقات'!$H$8:$H$207,"&lt;0")))</f>
        <v>8.6</v>
      </c>
      <c r="E20" s="1"/>
      <c r="F20" s="1"/>
      <c r="G20" s="1"/>
      <c r="H20" s="1"/>
      <c r="I20" s="1"/>
      <c r="J20" s="1"/>
    </row>
    <row r="21" spans="1:10" ht="27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7" customHeight="1">
      <c r="A22" s="19" t="s">
        <v>26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27" customHeight="1">
      <c r="A23" s="19" t="s">
        <v>27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27" customHeight="1">
      <c r="A24" s="19" t="s">
        <v>28</v>
      </c>
      <c r="B24" s="19"/>
      <c r="C24" s="19"/>
      <c r="D24" s="19"/>
      <c r="E24" s="19"/>
      <c r="F24" s="19"/>
      <c r="G24" s="19"/>
      <c r="H24" s="19"/>
      <c r="I24" s="19"/>
      <c r="J24" s="19"/>
    </row>
    <row r="25" spans="1:10" ht="27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7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7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7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7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7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7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7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27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7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27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27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27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</sheetData>
  <mergeCells count="15">
    <mergeCell ref="A22:J22"/>
    <mergeCell ref="A23:J23"/>
    <mergeCell ref="A24:J24"/>
    <mergeCell ref="A6:B7"/>
    <mergeCell ref="D6:E7"/>
    <mergeCell ref="G6:H7"/>
    <mergeCell ref="I6:J7"/>
    <mergeCell ref="A10:B10"/>
    <mergeCell ref="D10:J10"/>
    <mergeCell ref="A2:J2"/>
    <mergeCell ref="A3:J3"/>
    <mergeCell ref="A5:B5"/>
    <mergeCell ref="D5:E5"/>
    <mergeCell ref="G5:H5"/>
    <mergeCell ref="I5:J5"/>
  </mergeCells>
  <conditionalFormatting sqref="H13:I18">
    <cfRule type="cellIs" dxfId="8" priority="1" operator="greaterThan">
      <formula>0</formula>
    </cfRule>
    <cfRule type="cellIs" dxfId="7" priority="2" operator="lessThan">
      <formula>0</formula>
    </cfRule>
  </conditionalFormatting>
  <dataValidations count="1">
    <dataValidation type="decimal" sqref="C10" xr:uid="{00000000-0002-0000-0000-000000000000}">
      <formula1>0.0001</formula1>
      <formula2>1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2AB55"/>
  </sheetPr>
  <dimension ref="A1:J207"/>
  <sheetViews>
    <sheetView showGridLines="0" rightToLeft="1" tabSelected="1" workbookViewId="0">
      <pane ySplit="7" topLeftCell="A8" activePane="bottomLeft" state="frozen"/>
      <selection pane="bottomLeft" activeCell="D19" sqref="D19"/>
    </sheetView>
  </sheetViews>
  <sheetFormatPr defaultRowHeight="14.25"/>
  <cols>
    <col min="1" max="1" width="19" customWidth="1"/>
    <col min="2" max="2" width="22" customWidth="1"/>
    <col min="3" max="3" width="15" customWidth="1"/>
    <col min="4" max="5" width="20" customWidth="1"/>
    <col min="6" max="9" width="15" customWidth="1"/>
    <col min="10" max="10" width="23" customWidth="1"/>
  </cols>
  <sheetData>
    <row r="1" spans="1:10" ht="27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6" customHeight="1">
      <c r="A2" s="18" t="s">
        <v>29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7" customHeight="1">
      <c r="A3" s="19" t="s">
        <v>30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27" customHeight="1">
      <c r="A4" s="19" t="s">
        <v>31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27" customHeight="1">
      <c r="A5" s="19" t="s">
        <v>32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27" customHeight="1">
      <c r="A6" s="19" t="s">
        <v>33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42" customHeight="1">
      <c r="A7" s="4" t="s">
        <v>34</v>
      </c>
      <c r="B7" s="4" t="s">
        <v>8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15</v>
      </c>
      <c r="I7" s="4" t="s">
        <v>16</v>
      </c>
      <c r="J7" s="4" t="s">
        <v>40</v>
      </c>
    </row>
    <row r="8" spans="1:10" ht="27" customHeight="1">
      <c r="A8" s="16">
        <v>44721</v>
      </c>
      <c r="B8" s="15" t="s">
        <v>19</v>
      </c>
      <c r="C8" s="15" t="s">
        <v>43</v>
      </c>
      <c r="D8" s="15" t="s">
        <v>45</v>
      </c>
      <c r="E8" s="15" t="s">
        <v>45</v>
      </c>
      <c r="F8" s="17"/>
      <c r="G8" s="17"/>
      <c r="H8" s="12">
        <f t="shared" ref="H8:H39" si="0">IF(J8&lt;&gt;"مكتملة","",IF(E8="مخصص",F8,IF(E8="ستوب",-1,IF(E8="هدف 1",1,IF(E8="هدف 2",2,IF(E8="هدف 3",3,0)))))-IF(G8="",0,G8))</f>
        <v>3</v>
      </c>
      <c r="I8" s="8">
        <f>IF(ISNUMBER(H8),H8*'ملخص النتائج'!$C$10,"")</f>
        <v>0.03</v>
      </c>
      <c r="J8" s="2" t="str">
        <f t="shared" ref="J8:J39" si="1">IF(COUNTA(A8:G8)=0,"",IF(OR(NOT(ISNUMBER(A8)),NOT(OR(B8="الذهب",B8="اليورو دولار",B8="النفط",B8="الناسداك",B8="البيتكوين",B8="US30")),NOT(OR(C8="شراء",C8="بيع")),NOT(OR(D8="لم يصل لهدف",D8="هدف 1",D8="هدف 2",D8="هدف 3",D8="مفتوحة")),NOT(OR(E8="ستوب",E8="هدف 1",E8="هدف 2",E8="هدف 3",E8="تعادل",E8="مخصص",E8="مفتوحة")),AND(G8&lt;&gt;"",OR(NOT(ISNUMBER(G8)),G8&lt;0)),AND(E8="مخصص",NOT(ISNUMBER(F8))),AND(E8&lt;&gt;"مخصص",F8&lt;&gt;"")),"راجع البيانات",IF(OR(D8="مفتوحة",E8="مفتوحة"),"مفتوحة",IF(OR(AND(E8="هدف 1",D8="لم يصل لهدف"),AND(E8="هدف 2",OR(D8="لم يصل لهدف",D8="هدف 1")),AND(E8="هدف 3",D8&lt;&gt;"هدف 3")),"راجع البيانات","مكتملة"))))</f>
        <v>مكتملة</v>
      </c>
    </row>
    <row r="9" spans="1:10" ht="27" customHeight="1">
      <c r="A9" s="16">
        <v>44866</v>
      </c>
      <c r="B9" s="15" t="s">
        <v>19</v>
      </c>
      <c r="C9" s="15" t="s">
        <v>43</v>
      </c>
      <c r="D9" s="15" t="s">
        <v>46</v>
      </c>
      <c r="E9" s="15" t="s">
        <v>47</v>
      </c>
      <c r="F9" s="17"/>
      <c r="G9" s="17"/>
      <c r="H9" s="12">
        <f t="shared" si="0"/>
        <v>-1</v>
      </c>
      <c r="I9" s="8">
        <f>IF(ISNUMBER(H9),H9*'ملخص النتائج'!$C$10,"")</f>
        <v>-0.01</v>
      </c>
      <c r="J9" s="2" t="str">
        <f t="shared" si="1"/>
        <v>مكتملة</v>
      </c>
    </row>
    <row r="10" spans="1:10" ht="27" customHeight="1">
      <c r="A10" s="16">
        <v>44998</v>
      </c>
      <c r="B10" s="15" t="s">
        <v>19</v>
      </c>
      <c r="C10" s="15" t="s">
        <v>41</v>
      </c>
      <c r="D10" s="15" t="s">
        <v>42</v>
      </c>
      <c r="E10" s="15" t="s">
        <v>42</v>
      </c>
      <c r="F10" s="17"/>
      <c r="G10" s="17"/>
      <c r="H10" s="12">
        <f t="shared" si="0"/>
        <v>2</v>
      </c>
      <c r="I10" s="8">
        <f>IF(ISNUMBER(H10),H10*'ملخص النتائج'!$C$10,"")</f>
        <v>0.02</v>
      </c>
      <c r="J10" s="2" t="str">
        <f t="shared" si="1"/>
        <v>مكتملة</v>
      </c>
    </row>
    <row r="11" spans="1:10" ht="27" customHeight="1">
      <c r="A11" s="16">
        <v>45273</v>
      </c>
      <c r="B11" s="15" t="s">
        <v>19</v>
      </c>
      <c r="C11" s="15" t="s">
        <v>41</v>
      </c>
      <c r="D11" s="15" t="s">
        <v>44</v>
      </c>
      <c r="E11" s="15" t="s">
        <v>44</v>
      </c>
      <c r="F11" s="17"/>
      <c r="G11" s="17"/>
      <c r="H11" s="12">
        <f t="shared" si="0"/>
        <v>1</v>
      </c>
      <c r="I11" s="8">
        <f>IF(ISNUMBER(H11),H11*'ملخص النتائج'!$C$10,"")</f>
        <v>0.01</v>
      </c>
      <c r="J11" s="2" t="str">
        <f t="shared" si="1"/>
        <v>مكتملة</v>
      </c>
    </row>
    <row r="12" spans="1:10" ht="27" customHeight="1">
      <c r="A12" s="16">
        <v>45875</v>
      </c>
      <c r="B12" s="15" t="s">
        <v>19</v>
      </c>
      <c r="C12" s="15" t="s">
        <v>41</v>
      </c>
      <c r="D12" s="15" t="s">
        <v>44</v>
      </c>
      <c r="E12" s="15" t="s">
        <v>44</v>
      </c>
      <c r="F12" s="17"/>
      <c r="G12" s="17"/>
      <c r="H12" s="12">
        <f t="shared" si="0"/>
        <v>1</v>
      </c>
      <c r="I12" s="8">
        <f>IF(ISNUMBER(H12),H12*'ملخص النتائج'!$C$10,"")</f>
        <v>0.01</v>
      </c>
      <c r="J12" s="2" t="str">
        <f t="shared" si="1"/>
        <v>مكتملة</v>
      </c>
    </row>
    <row r="13" spans="1:10" ht="27" customHeight="1">
      <c r="A13" s="16">
        <v>46189</v>
      </c>
      <c r="B13" s="15" t="s">
        <v>19</v>
      </c>
      <c r="C13" s="15" t="s">
        <v>43</v>
      </c>
      <c r="D13" s="15" t="s">
        <v>44</v>
      </c>
      <c r="E13" s="15" t="s">
        <v>48</v>
      </c>
      <c r="F13" s="17"/>
      <c r="G13" s="17"/>
      <c r="H13" s="12" t="str">
        <f t="shared" si="0"/>
        <v/>
      </c>
      <c r="I13" s="8" t="str">
        <f>IF(ISNUMBER(H13),H13*'ملخص النتائج'!$C$10,"")</f>
        <v/>
      </c>
      <c r="J13" s="2" t="str">
        <f t="shared" si="1"/>
        <v>مفتوحة</v>
      </c>
    </row>
    <row r="14" spans="1:10" ht="27" customHeight="1">
      <c r="A14" s="16">
        <v>45273</v>
      </c>
      <c r="B14" s="15" t="s">
        <v>18</v>
      </c>
      <c r="C14" s="15" t="s">
        <v>41</v>
      </c>
      <c r="D14" s="15" t="s">
        <v>45</v>
      </c>
      <c r="E14" s="15" t="s">
        <v>45</v>
      </c>
      <c r="F14" s="17"/>
      <c r="G14" s="17"/>
      <c r="H14" s="12">
        <f t="shared" si="0"/>
        <v>3</v>
      </c>
      <c r="I14" s="8">
        <f>IF(ISNUMBER(H14),H14*'ملخص النتائج'!$C$10,"")</f>
        <v>0.03</v>
      </c>
      <c r="J14" s="2" t="str">
        <f t="shared" si="1"/>
        <v>مكتملة</v>
      </c>
    </row>
    <row r="15" spans="1:10" ht="27" customHeight="1">
      <c r="A15" s="16">
        <v>45463</v>
      </c>
      <c r="B15" s="15" t="s">
        <v>18</v>
      </c>
      <c r="C15" s="15" t="s">
        <v>41</v>
      </c>
      <c r="D15" s="15" t="s">
        <v>45</v>
      </c>
      <c r="E15" s="15" t="s">
        <v>45</v>
      </c>
      <c r="F15" s="17"/>
      <c r="G15" s="17"/>
      <c r="H15" s="12">
        <f t="shared" si="0"/>
        <v>3</v>
      </c>
      <c r="I15" s="8">
        <f>IF(ISNUMBER(H15),H15*'ملخص النتائج'!$C$10,"")</f>
        <v>0.03</v>
      </c>
      <c r="J15" s="2" t="str">
        <f t="shared" si="1"/>
        <v>مكتملة</v>
      </c>
    </row>
    <row r="16" spans="1:10" ht="27" customHeight="1">
      <c r="A16" s="16">
        <v>45617</v>
      </c>
      <c r="B16" s="15" t="s">
        <v>18</v>
      </c>
      <c r="C16" s="15" t="s">
        <v>41</v>
      </c>
      <c r="D16" s="15" t="s">
        <v>45</v>
      </c>
      <c r="E16" s="15" t="s">
        <v>45</v>
      </c>
      <c r="F16" s="17"/>
      <c r="G16" s="17"/>
      <c r="H16" s="12">
        <f t="shared" si="0"/>
        <v>3</v>
      </c>
      <c r="I16" s="8">
        <f>IF(ISNUMBER(H16),H16*'ملخص النتائج'!$C$10,"")</f>
        <v>0.03</v>
      </c>
      <c r="J16" s="2" t="str">
        <f t="shared" si="1"/>
        <v>مكتملة</v>
      </c>
    </row>
    <row r="17" spans="1:10" ht="27" customHeight="1">
      <c r="A17" s="16">
        <v>45756</v>
      </c>
      <c r="B17" s="15" t="s">
        <v>18</v>
      </c>
      <c r="C17" s="15" t="s">
        <v>41</v>
      </c>
      <c r="D17" s="15" t="s">
        <v>45</v>
      </c>
      <c r="E17" s="15" t="s">
        <v>45</v>
      </c>
      <c r="F17" s="17"/>
      <c r="G17" s="17"/>
      <c r="H17" s="12">
        <f t="shared" si="0"/>
        <v>3</v>
      </c>
      <c r="I17" s="8">
        <f>IF(ISNUMBER(H17),H17*'ملخص النتائج'!$C$10,"")</f>
        <v>0.03</v>
      </c>
      <c r="J17" s="2" t="str">
        <f t="shared" si="1"/>
        <v>مكتملة</v>
      </c>
    </row>
    <row r="18" spans="1:10" ht="27" customHeight="1">
      <c r="A18" s="16">
        <v>46056</v>
      </c>
      <c r="B18" s="15" t="s">
        <v>18</v>
      </c>
      <c r="C18" s="15" t="s">
        <v>41</v>
      </c>
      <c r="D18" s="15" t="s">
        <v>46</v>
      </c>
      <c r="E18" s="15" t="s">
        <v>47</v>
      </c>
      <c r="F18" s="17"/>
      <c r="G18" s="17"/>
      <c r="H18" s="12">
        <f t="shared" si="0"/>
        <v>-1</v>
      </c>
      <c r="I18" s="8">
        <f>IF(ISNUMBER(H18),H18*'ملخص النتائج'!$C$10,"")</f>
        <v>-0.01</v>
      </c>
      <c r="J18" s="2" t="str">
        <f t="shared" si="1"/>
        <v>مكتملة</v>
      </c>
    </row>
    <row r="19" spans="1:10" ht="27" customHeight="1">
      <c r="A19" s="16">
        <v>46129</v>
      </c>
      <c r="B19" s="15" t="s">
        <v>18</v>
      </c>
      <c r="C19" s="15" t="s">
        <v>41</v>
      </c>
      <c r="D19" s="15" t="s">
        <v>46</v>
      </c>
      <c r="E19" s="15" t="s">
        <v>47</v>
      </c>
      <c r="F19" s="17"/>
      <c r="G19" s="17"/>
      <c r="H19" s="12">
        <f t="shared" si="0"/>
        <v>-1</v>
      </c>
      <c r="I19" s="8">
        <f>IF(ISNUMBER(H19),H19*'ملخص النتائج'!$C$10,"")</f>
        <v>-0.01</v>
      </c>
      <c r="J19" s="2" t="str">
        <f t="shared" si="1"/>
        <v>مكتملة</v>
      </c>
    </row>
    <row r="20" spans="1:10" ht="27" customHeight="1">
      <c r="A20" s="16">
        <v>45959</v>
      </c>
      <c r="B20" s="15" t="s">
        <v>20</v>
      </c>
      <c r="C20" s="15" t="s">
        <v>43</v>
      </c>
      <c r="D20" s="15" t="s">
        <v>42</v>
      </c>
      <c r="E20" s="15" t="s">
        <v>42</v>
      </c>
      <c r="F20" s="17"/>
      <c r="G20" s="17"/>
      <c r="H20" s="12">
        <f t="shared" si="0"/>
        <v>2</v>
      </c>
      <c r="I20" s="8">
        <f>IF(ISNUMBER(H20),H20*'ملخص النتائج'!$C$10,"")</f>
        <v>0.02</v>
      </c>
      <c r="J20" s="2" t="str">
        <f t="shared" si="1"/>
        <v>مكتملة</v>
      </c>
    </row>
    <row r="21" spans="1:10" ht="27" customHeight="1">
      <c r="A21" s="16">
        <v>46080</v>
      </c>
      <c r="B21" s="15" t="s">
        <v>20</v>
      </c>
      <c r="C21" s="15" t="s">
        <v>41</v>
      </c>
      <c r="D21" s="15" t="s">
        <v>45</v>
      </c>
      <c r="E21" s="15" t="s">
        <v>45</v>
      </c>
      <c r="F21" s="17"/>
      <c r="G21" s="17"/>
      <c r="H21" s="12">
        <f t="shared" si="0"/>
        <v>3</v>
      </c>
      <c r="I21" s="8">
        <f>IF(ISNUMBER(H21),H21*'ملخص النتائج'!$C$10,"")</f>
        <v>0.03</v>
      </c>
      <c r="J21" s="2" t="str">
        <f t="shared" si="1"/>
        <v>مكتملة</v>
      </c>
    </row>
    <row r="22" spans="1:10" ht="27" customHeight="1">
      <c r="A22" s="16">
        <v>46091</v>
      </c>
      <c r="B22" s="15" t="s">
        <v>20</v>
      </c>
      <c r="C22" s="15" t="s">
        <v>41</v>
      </c>
      <c r="D22" s="15" t="s">
        <v>42</v>
      </c>
      <c r="E22" s="15" t="s">
        <v>42</v>
      </c>
      <c r="F22" s="17"/>
      <c r="G22" s="17"/>
      <c r="H22" s="12">
        <f t="shared" si="0"/>
        <v>2</v>
      </c>
      <c r="I22" s="8">
        <f>IF(ISNUMBER(H22),H22*'ملخص النتائج'!$C$10,"")</f>
        <v>0.02</v>
      </c>
      <c r="J22" s="2" t="str">
        <f t="shared" si="1"/>
        <v>مكتملة</v>
      </c>
    </row>
    <row r="23" spans="1:10" ht="27" customHeight="1">
      <c r="A23" s="16">
        <v>46288</v>
      </c>
      <c r="B23" s="15" t="s">
        <v>20</v>
      </c>
      <c r="C23" s="15" t="s">
        <v>41</v>
      </c>
      <c r="D23" s="15" t="s">
        <v>44</v>
      </c>
      <c r="E23" s="15" t="s">
        <v>48</v>
      </c>
      <c r="F23" s="17"/>
      <c r="G23" s="17"/>
      <c r="H23" s="12" t="str">
        <f t="shared" si="0"/>
        <v/>
      </c>
      <c r="I23" s="8" t="str">
        <f>IF(ISNUMBER(H23),H23*'ملخص النتائج'!$C$10,"")</f>
        <v/>
      </c>
      <c r="J23" s="2" t="str">
        <f t="shared" si="1"/>
        <v>مفتوحة</v>
      </c>
    </row>
    <row r="24" spans="1:10" ht="27" customHeight="1">
      <c r="A24" s="16">
        <v>45768</v>
      </c>
      <c r="B24" s="15" t="s">
        <v>22</v>
      </c>
      <c r="C24" s="15" t="s">
        <v>41</v>
      </c>
      <c r="D24" s="15" t="s">
        <v>45</v>
      </c>
      <c r="E24" s="15" t="s">
        <v>45</v>
      </c>
      <c r="F24" s="17"/>
      <c r="G24" s="17"/>
      <c r="H24" s="12">
        <f t="shared" si="0"/>
        <v>3</v>
      </c>
      <c r="I24" s="8">
        <f>IF(ISNUMBER(H24),H24*'ملخص النتائج'!$C$10,"")</f>
        <v>0.03</v>
      </c>
      <c r="J24" s="2" t="str">
        <f t="shared" si="1"/>
        <v>مكتملة</v>
      </c>
    </row>
    <row r="25" spans="1:10" ht="27" customHeight="1">
      <c r="A25" s="16">
        <v>45876</v>
      </c>
      <c r="B25" s="15" t="s">
        <v>22</v>
      </c>
      <c r="C25" s="15" t="s">
        <v>41</v>
      </c>
      <c r="D25" s="15" t="s">
        <v>44</v>
      </c>
      <c r="E25" s="15" t="s">
        <v>44</v>
      </c>
      <c r="F25" s="17"/>
      <c r="G25" s="17"/>
      <c r="H25" s="12">
        <f t="shared" si="0"/>
        <v>1</v>
      </c>
      <c r="I25" s="8">
        <f>IF(ISNUMBER(H25),H25*'ملخص النتائج'!$C$10,"")</f>
        <v>0.01</v>
      </c>
      <c r="J25" s="2" t="str">
        <f t="shared" si="1"/>
        <v>مكتملة</v>
      </c>
    </row>
    <row r="26" spans="1:10" ht="27" customHeight="1">
      <c r="A26" s="16">
        <v>45930</v>
      </c>
      <c r="B26" s="15" t="s">
        <v>22</v>
      </c>
      <c r="C26" s="15" t="s">
        <v>41</v>
      </c>
      <c r="D26" s="15" t="s">
        <v>42</v>
      </c>
      <c r="E26" s="15" t="s">
        <v>42</v>
      </c>
      <c r="F26" s="17"/>
      <c r="G26" s="17"/>
      <c r="H26" s="12">
        <f t="shared" si="0"/>
        <v>2</v>
      </c>
      <c r="I26" s="8">
        <f>IF(ISNUMBER(H26),H26*'ملخص النتائج'!$C$10,"")</f>
        <v>0.02</v>
      </c>
      <c r="J26" s="2" t="str">
        <f t="shared" si="1"/>
        <v>مكتملة</v>
      </c>
    </row>
    <row r="27" spans="1:10" ht="27" customHeight="1">
      <c r="A27" s="16">
        <v>46169</v>
      </c>
      <c r="B27" s="15" t="s">
        <v>22</v>
      </c>
      <c r="C27" s="15" t="s">
        <v>43</v>
      </c>
      <c r="D27" s="15" t="s">
        <v>45</v>
      </c>
      <c r="E27" s="15" t="s">
        <v>45</v>
      </c>
      <c r="F27" s="17"/>
      <c r="G27" s="17"/>
      <c r="H27" s="12">
        <f t="shared" si="0"/>
        <v>3</v>
      </c>
      <c r="I27" s="8">
        <f>IF(ISNUMBER(H27),H27*'ملخص النتائج'!$C$10,"")</f>
        <v>0.03</v>
      </c>
      <c r="J27" s="2" t="str">
        <f t="shared" si="1"/>
        <v>مكتملة</v>
      </c>
    </row>
    <row r="28" spans="1:10" ht="27" customHeight="1">
      <c r="A28" s="16">
        <v>46245</v>
      </c>
      <c r="B28" s="15" t="s">
        <v>22</v>
      </c>
      <c r="C28" s="15" t="s">
        <v>43</v>
      </c>
      <c r="D28" s="15" t="s">
        <v>46</v>
      </c>
      <c r="E28" s="15" t="s">
        <v>47</v>
      </c>
      <c r="F28" s="17"/>
      <c r="G28" s="17"/>
      <c r="H28" s="12">
        <f t="shared" si="0"/>
        <v>-1</v>
      </c>
      <c r="I28" s="8">
        <f>IF(ISNUMBER(H28),H28*'ملخص النتائج'!$C$10,"")</f>
        <v>-0.01</v>
      </c>
      <c r="J28" s="2" t="str">
        <f t="shared" si="1"/>
        <v>مكتملة</v>
      </c>
    </row>
    <row r="29" spans="1:10" ht="27" customHeight="1">
      <c r="A29" s="16">
        <v>45217</v>
      </c>
      <c r="B29" s="15" t="s">
        <v>21</v>
      </c>
      <c r="C29" s="15" t="s">
        <v>43</v>
      </c>
      <c r="D29" s="15" t="s">
        <v>44</v>
      </c>
      <c r="E29" s="15" t="s">
        <v>44</v>
      </c>
      <c r="F29" s="17"/>
      <c r="G29" s="17"/>
      <c r="H29" s="12">
        <f t="shared" si="0"/>
        <v>1</v>
      </c>
      <c r="I29" s="8">
        <f>IF(ISNUMBER(H29),H29*'ملخص النتائج'!$C$10,"")</f>
        <v>0.01</v>
      </c>
      <c r="J29" s="2" t="str">
        <f t="shared" si="1"/>
        <v>مكتملة</v>
      </c>
    </row>
    <row r="30" spans="1:10" ht="27" customHeight="1">
      <c r="A30" s="16">
        <v>45418</v>
      </c>
      <c r="B30" s="15" t="s">
        <v>21</v>
      </c>
      <c r="C30" s="15" t="s">
        <v>41</v>
      </c>
      <c r="D30" s="15" t="s">
        <v>45</v>
      </c>
      <c r="E30" s="15" t="s">
        <v>45</v>
      </c>
      <c r="F30" s="17"/>
      <c r="G30" s="17"/>
      <c r="H30" s="12">
        <f t="shared" si="0"/>
        <v>3</v>
      </c>
      <c r="I30" s="8">
        <f>IF(ISNUMBER(H30),H30*'ملخص النتائج'!$C$10,"")</f>
        <v>0.03</v>
      </c>
      <c r="J30" s="2" t="str">
        <f t="shared" si="1"/>
        <v>مكتملة</v>
      </c>
    </row>
    <row r="31" spans="1:10" ht="27" customHeight="1">
      <c r="A31" s="16">
        <v>45646</v>
      </c>
      <c r="B31" s="15" t="s">
        <v>21</v>
      </c>
      <c r="C31" s="15" t="s">
        <v>41</v>
      </c>
      <c r="D31" s="15" t="s">
        <v>44</v>
      </c>
      <c r="E31" s="15" t="s">
        <v>44</v>
      </c>
      <c r="F31" s="17"/>
      <c r="G31" s="17"/>
      <c r="H31" s="12">
        <f t="shared" si="0"/>
        <v>1</v>
      </c>
      <c r="I31" s="8">
        <f>IF(ISNUMBER(H31),H31*'ملخص النتائج'!$C$10,"")</f>
        <v>0.01</v>
      </c>
      <c r="J31" s="2" t="str">
        <f t="shared" si="1"/>
        <v>مكتملة</v>
      </c>
    </row>
    <row r="32" spans="1:10" ht="27" customHeight="1">
      <c r="A32" s="16">
        <v>45987</v>
      </c>
      <c r="B32" s="15" t="s">
        <v>21</v>
      </c>
      <c r="C32" s="15" t="s">
        <v>41</v>
      </c>
      <c r="D32" s="15" t="s">
        <v>46</v>
      </c>
      <c r="E32" s="15" t="s">
        <v>47</v>
      </c>
      <c r="F32" s="17"/>
      <c r="G32" s="17"/>
      <c r="H32" s="12">
        <f t="shared" si="0"/>
        <v>-1</v>
      </c>
      <c r="I32" s="8">
        <f>IF(ISNUMBER(H32),H32*'ملخص النتائج'!$C$10,"")</f>
        <v>-0.01</v>
      </c>
      <c r="J32" s="2" t="str">
        <f t="shared" si="1"/>
        <v>مكتملة</v>
      </c>
    </row>
    <row r="33" spans="1:10" ht="27" customHeight="1">
      <c r="A33" s="16">
        <v>46121</v>
      </c>
      <c r="B33" s="15" t="s">
        <v>21</v>
      </c>
      <c r="C33" s="15" t="s">
        <v>41</v>
      </c>
      <c r="D33" s="15" t="s">
        <v>45</v>
      </c>
      <c r="E33" s="15" t="s">
        <v>45</v>
      </c>
      <c r="F33" s="17"/>
      <c r="G33" s="17"/>
      <c r="H33" s="12">
        <f t="shared" si="0"/>
        <v>3</v>
      </c>
      <c r="I33" s="8">
        <f>IF(ISNUMBER(H33),H33*'ملخص النتائج'!$C$10,"")</f>
        <v>0.03</v>
      </c>
      <c r="J33" s="2" t="str">
        <f t="shared" si="1"/>
        <v>مكتملة</v>
      </c>
    </row>
    <row r="34" spans="1:10" ht="27" customHeight="1">
      <c r="A34" s="16">
        <v>46261</v>
      </c>
      <c r="B34" s="15" t="s">
        <v>21</v>
      </c>
      <c r="C34" s="15" t="s">
        <v>41</v>
      </c>
      <c r="D34" s="15" t="s">
        <v>42</v>
      </c>
      <c r="E34" s="15" t="s">
        <v>48</v>
      </c>
      <c r="F34" s="17"/>
      <c r="G34" s="17"/>
      <c r="H34" s="12" t="str">
        <f t="shared" si="0"/>
        <v/>
      </c>
      <c r="I34" s="8" t="str">
        <f>IF(ISNUMBER(H34),H34*'ملخص النتائج'!$C$10,"")</f>
        <v/>
      </c>
      <c r="J34" s="2" t="str">
        <f t="shared" si="1"/>
        <v>مفتوحة</v>
      </c>
    </row>
    <row r="35" spans="1:10" ht="27" customHeight="1">
      <c r="A35" s="16"/>
      <c r="B35" s="15"/>
      <c r="C35" s="15"/>
      <c r="D35" s="15"/>
      <c r="E35" s="15"/>
      <c r="F35" s="17"/>
      <c r="G35" s="17"/>
      <c r="H35" s="12" t="str">
        <f t="shared" si="0"/>
        <v/>
      </c>
      <c r="I35" s="8" t="str">
        <f>IF(ISNUMBER(H35),H35*'ملخص النتائج'!$C$10,"")</f>
        <v/>
      </c>
      <c r="J35" s="2" t="str">
        <f t="shared" si="1"/>
        <v/>
      </c>
    </row>
    <row r="36" spans="1:10" ht="27" customHeight="1">
      <c r="A36" s="16"/>
      <c r="B36" s="15"/>
      <c r="C36" s="15"/>
      <c r="D36" s="15"/>
      <c r="E36" s="15"/>
      <c r="F36" s="17"/>
      <c r="G36" s="17"/>
      <c r="H36" s="12" t="str">
        <f t="shared" si="0"/>
        <v/>
      </c>
      <c r="I36" s="8" t="str">
        <f>IF(ISNUMBER(H36),H36*'ملخص النتائج'!$C$10,"")</f>
        <v/>
      </c>
      <c r="J36" s="2" t="str">
        <f t="shared" si="1"/>
        <v/>
      </c>
    </row>
    <row r="37" spans="1:10" ht="27" customHeight="1">
      <c r="A37" s="16"/>
      <c r="B37" s="15"/>
      <c r="C37" s="15"/>
      <c r="D37" s="15"/>
      <c r="E37" s="15"/>
      <c r="F37" s="17"/>
      <c r="G37" s="17"/>
      <c r="H37" s="12" t="str">
        <f t="shared" si="0"/>
        <v/>
      </c>
      <c r="I37" s="8" t="str">
        <f>IF(ISNUMBER(H37),H37*'ملخص النتائج'!$C$10,"")</f>
        <v/>
      </c>
      <c r="J37" s="2" t="str">
        <f t="shared" si="1"/>
        <v/>
      </c>
    </row>
    <row r="38" spans="1:10" ht="27" customHeight="1">
      <c r="A38" s="16"/>
      <c r="B38" s="15"/>
      <c r="C38" s="15"/>
      <c r="D38" s="15"/>
      <c r="E38" s="15"/>
      <c r="F38" s="17"/>
      <c r="G38" s="17"/>
      <c r="H38" s="12" t="str">
        <f t="shared" si="0"/>
        <v/>
      </c>
      <c r="I38" s="8" t="str">
        <f>IF(ISNUMBER(H38),H38*'ملخص النتائج'!$C$10,"")</f>
        <v/>
      </c>
      <c r="J38" s="2" t="str">
        <f t="shared" si="1"/>
        <v/>
      </c>
    </row>
    <row r="39" spans="1:10" ht="27" customHeight="1">
      <c r="A39" s="16"/>
      <c r="B39" s="15"/>
      <c r="C39" s="15"/>
      <c r="D39" s="15"/>
      <c r="E39" s="15"/>
      <c r="F39" s="17"/>
      <c r="G39" s="17"/>
      <c r="H39" s="12" t="str">
        <f t="shared" si="0"/>
        <v/>
      </c>
      <c r="I39" s="8" t="str">
        <f>IF(ISNUMBER(H39),H39*'ملخص النتائج'!$C$10,"")</f>
        <v/>
      </c>
      <c r="J39" s="2" t="str">
        <f t="shared" si="1"/>
        <v/>
      </c>
    </row>
    <row r="40" spans="1:10" ht="27" customHeight="1">
      <c r="A40" s="16"/>
      <c r="B40" s="15"/>
      <c r="C40" s="15"/>
      <c r="D40" s="15"/>
      <c r="E40" s="15"/>
      <c r="F40" s="17"/>
      <c r="G40" s="17"/>
      <c r="H40" s="12" t="str">
        <f t="shared" ref="H40:H71" si="2">IF(J40&lt;&gt;"مكتملة","",IF(E40="مخصص",F40,IF(E40="ستوب",-1,IF(E40="هدف 1",1,IF(E40="هدف 2",2,IF(E40="هدف 3",3,0)))))-IF(G40="",0,G40))</f>
        <v/>
      </c>
      <c r="I40" s="8" t="str">
        <f>IF(ISNUMBER(H40),H40*'ملخص النتائج'!$C$10,"")</f>
        <v/>
      </c>
      <c r="J40" s="2" t="str">
        <f t="shared" ref="J40:J71" si="3">IF(COUNTA(A40:G40)=0,"",IF(OR(NOT(ISNUMBER(A40)),NOT(OR(B40="الذهب",B40="اليورو دولار",B40="النفط",B40="الناسداك",B40="البيتكوين",B40="US30")),NOT(OR(C40="شراء",C40="بيع")),NOT(OR(D40="لم يصل لهدف",D40="هدف 1",D40="هدف 2",D40="هدف 3",D40="مفتوحة")),NOT(OR(E40="ستوب",E40="هدف 1",E40="هدف 2",E40="هدف 3",E40="تعادل",E40="مخصص",E40="مفتوحة")),AND(G40&lt;&gt;"",OR(NOT(ISNUMBER(G40)),G40&lt;0)),AND(E40="مخصص",NOT(ISNUMBER(F40))),AND(E40&lt;&gt;"مخصص",F40&lt;&gt;"")),"راجع البيانات",IF(OR(D40="مفتوحة",E40="مفتوحة"),"مفتوحة",IF(OR(AND(E40="هدف 1",D40="لم يصل لهدف"),AND(E40="هدف 2",OR(D40="لم يصل لهدف",D40="هدف 1")),AND(E40="هدف 3",D40&lt;&gt;"هدف 3")),"راجع البيانات","مكتملة"))))</f>
        <v/>
      </c>
    </row>
    <row r="41" spans="1:10" ht="27" customHeight="1">
      <c r="A41" s="16"/>
      <c r="B41" s="15"/>
      <c r="C41" s="15"/>
      <c r="D41" s="15"/>
      <c r="E41" s="15"/>
      <c r="F41" s="17"/>
      <c r="G41" s="17"/>
      <c r="H41" s="12" t="str">
        <f t="shared" si="2"/>
        <v/>
      </c>
      <c r="I41" s="8" t="str">
        <f>IF(ISNUMBER(H41),H41*'ملخص النتائج'!$C$10,"")</f>
        <v/>
      </c>
      <c r="J41" s="2" t="str">
        <f t="shared" si="3"/>
        <v/>
      </c>
    </row>
    <row r="42" spans="1:10" ht="27" customHeight="1">
      <c r="A42" s="16"/>
      <c r="B42" s="15"/>
      <c r="C42" s="15"/>
      <c r="D42" s="15"/>
      <c r="E42" s="15"/>
      <c r="F42" s="17"/>
      <c r="G42" s="17"/>
      <c r="H42" s="12" t="str">
        <f t="shared" si="2"/>
        <v/>
      </c>
      <c r="I42" s="8" t="str">
        <f>IF(ISNUMBER(H42),H42*'ملخص النتائج'!$C$10,"")</f>
        <v/>
      </c>
      <c r="J42" s="2" t="str">
        <f t="shared" si="3"/>
        <v/>
      </c>
    </row>
    <row r="43" spans="1:10" ht="27" customHeight="1">
      <c r="A43" s="16"/>
      <c r="B43" s="15"/>
      <c r="C43" s="15"/>
      <c r="D43" s="15"/>
      <c r="E43" s="15"/>
      <c r="F43" s="17"/>
      <c r="G43" s="17"/>
      <c r="H43" s="12" t="str">
        <f t="shared" si="2"/>
        <v/>
      </c>
      <c r="I43" s="8" t="str">
        <f>IF(ISNUMBER(H43),H43*'ملخص النتائج'!$C$10,"")</f>
        <v/>
      </c>
      <c r="J43" s="2" t="str">
        <f t="shared" si="3"/>
        <v/>
      </c>
    </row>
    <row r="44" spans="1:10" ht="27" customHeight="1">
      <c r="A44" s="16"/>
      <c r="B44" s="15"/>
      <c r="C44" s="15"/>
      <c r="D44" s="15"/>
      <c r="E44" s="15"/>
      <c r="F44" s="17"/>
      <c r="G44" s="17"/>
      <c r="H44" s="12" t="str">
        <f t="shared" si="2"/>
        <v/>
      </c>
      <c r="I44" s="8" t="str">
        <f>IF(ISNUMBER(H44),H44*'ملخص النتائج'!$C$10,"")</f>
        <v/>
      </c>
      <c r="J44" s="2" t="str">
        <f t="shared" si="3"/>
        <v/>
      </c>
    </row>
    <row r="45" spans="1:10" ht="27" customHeight="1">
      <c r="A45" s="16"/>
      <c r="B45" s="15"/>
      <c r="C45" s="15"/>
      <c r="D45" s="15"/>
      <c r="E45" s="15"/>
      <c r="F45" s="17"/>
      <c r="G45" s="17"/>
      <c r="H45" s="12" t="str">
        <f t="shared" si="2"/>
        <v/>
      </c>
      <c r="I45" s="8" t="str">
        <f>IF(ISNUMBER(H45),H45*'ملخص النتائج'!$C$10,"")</f>
        <v/>
      </c>
      <c r="J45" s="2" t="str">
        <f t="shared" si="3"/>
        <v/>
      </c>
    </row>
    <row r="46" spans="1:10" ht="27" customHeight="1">
      <c r="A46" s="16"/>
      <c r="B46" s="15"/>
      <c r="C46" s="15"/>
      <c r="D46" s="15"/>
      <c r="E46" s="15"/>
      <c r="F46" s="17"/>
      <c r="G46" s="17"/>
      <c r="H46" s="12" t="str">
        <f t="shared" si="2"/>
        <v/>
      </c>
      <c r="I46" s="8" t="str">
        <f>IF(ISNUMBER(H46),H46*'ملخص النتائج'!$C$10,"")</f>
        <v/>
      </c>
      <c r="J46" s="2" t="str">
        <f t="shared" si="3"/>
        <v/>
      </c>
    </row>
    <row r="47" spans="1:10" ht="27" customHeight="1">
      <c r="A47" s="16"/>
      <c r="B47" s="15"/>
      <c r="C47" s="15"/>
      <c r="D47" s="15"/>
      <c r="E47" s="15"/>
      <c r="F47" s="17"/>
      <c r="G47" s="17"/>
      <c r="H47" s="12" t="str">
        <f t="shared" si="2"/>
        <v/>
      </c>
      <c r="I47" s="8" t="str">
        <f>IF(ISNUMBER(H47),H47*'ملخص النتائج'!$C$10,"")</f>
        <v/>
      </c>
      <c r="J47" s="2" t="str">
        <f t="shared" si="3"/>
        <v/>
      </c>
    </row>
    <row r="48" spans="1:10" ht="27" customHeight="1">
      <c r="A48" s="16"/>
      <c r="B48" s="15"/>
      <c r="C48" s="15"/>
      <c r="D48" s="15"/>
      <c r="E48" s="15"/>
      <c r="F48" s="17"/>
      <c r="G48" s="17"/>
      <c r="H48" s="12" t="str">
        <f t="shared" si="2"/>
        <v/>
      </c>
      <c r="I48" s="8" t="str">
        <f>IF(ISNUMBER(H48),H48*'ملخص النتائج'!$C$10,"")</f>
        <v/>
      </c>
      <c r="J48" s="2" t="str">
        <f t="shared" si="3"/>
        <v/>
      </c>
    </row>
    <row r="49" spans="1:10" ht="27" customHeight="1">
      <c r="A49" s="16"/>
      <c r="B49" s="15"/>
      <c r="C49" s="15"/>
      <c r="D49" s="15"/>
      <c r="E49" s="15"/>
      <c r="F49" s="17"/>
      <c r="G49" s="17"/>
      <c r="H49" s="12" t="str">
        <f t="shared" si="2"/>
        <v/>
      </c>
      <c r="I49" s="8" t="str">
        <f>IF(ISNUMBER(H49),H49*'ملخص النتائج'!$C$10,"")</f>
        <v/>
      </c>
      <c r="J49" s="2" t="str">
        <f t="shared" si="3"/>
        <v/>
      </c>
    </row>
    <row r="50" spans="1:10" ht="27" customHeight="1">
      <c r="A50" s="16"/>
      <c r="B50" s="15"/>
      <c r="C50" s="15"/>
      <c r="D50" s="15"/>
      <c r="E50" s="15"/>
      <c r="F50" s="17"/>
      <c r="G50" s="17"/>
      <c r="H50" s="12" t="str">
        <f t="shared" si="2"/>
        <v/>
      </c>
      <c r="I50" s="8" t="str">
        <f>IF(ISNUMBER(H50),H50*'ملخص النتائج'!$C$10,"")</f>
        <v/>
      </c>
      <c r="J50" s="2" t="str">
        <f t="shared" si="3"/>
        <v/>
      </c>
    </row>
    <row r="51" spans="1:10" ht="27" customHeight="1">
      <c r="A51" s="16"/>
      <c r="B51" s="15"/>
      <c r="C51" s="15"/>
      <c r="D51" s="15"/>
      <c r="E51" s="15"/>
      <c r="F51" s="17"/>
      <c r="G51" s="17"/>
      <c r="H51" s="12" t="str">
        <f t="shared" si="2"/>
        <v/>
      </c>
      <c r="I51" s="8" t="str">
        <f>IF(ISNUMBER(H51),H51*'ملخص النتائج'!$C$10,"")</f>
        <v/>
      </c>
      <c r="J51" s="2" t="str">
        <f t="shared" si="3"/>
        <v/>
      </c>
    </row>
    <row r="52" spans="1:10" ht="27" customHeight="1">
      <c r="A52" s="16"/>
      <c r="B52" s="15"/>
      <c r="C52" s="15"/>
      <c r="D52" s="15"/>
      <c r="E52" s="15"/>
      <c r="F52" s="17"/>
      <c r="G52" s="17"/>
      <c r="H52" s="12" t="str">
        <f t="shared" si="2"/>
        <v/>
      </c>
      <c r="I52" s="8" t="str">
        <f>IF(ISNUMBER(H52),H52*'ملخص النتائج'!$C$10,"")</f>
        <v/>
      </c>
      <c r="J52" s="2" t="str">
        <f t="shared" si="3"/>
        <v/>
      </c>
    </row>
    <row r="53" spans="1:10" ht="27" customHeight="1">
      <c r="A53" s="16"/>
      <c r="B53" s="15"/>
      <c r="C53" s="15"/>
      <c r="D53" s="15"/>
      <c r="E53" s="15"/>
      <c r="F53" s="17"/>
      <c r="G53" s="17"/>
      <c r="H53" s="12" t="str">
        <f t="shared" si="2"/>
        <v/>
      </c>
      <c r="I53" s="8" t="str">
        <f>IF(ISNUMBER(H53),H53*'ملخص النتائج'!$C$10,"")</f>
        <v/>
      </c>
      <c r="J53" s="2" t="str">
        <f t="shared" si="3"/>
        <v/>
      </c>
    </row>
    <row r="54" spans="1:10" ht="27" customHeight="1">
      <c r="A54" s="16"/>
      <c r="B54" s="15"/>
      <c r="C54" s="15"/>
      <c r="D54" s="15"/>
      <c r="E54" s="15"/>
      <c r="F54" s="17"/>
      <c r="G54" s="17"/>
      <c r="H54" s="12" t="str">
        <f t="shared" si="2"/>
        <v/>
      </c>
      <c r="I54" s="8" t="str">
        <f>IF(ISNUMBER(H54),H54*'ملخص النتائج'!$C$10,"")</f>
        <v/>
      </c>
      <c r="J54" s="2" t="str">
        <f t="shared" si="3"/>
        <v/>
      </c>
    </row>
    <row r="55" spans="1:10" ht="27" customHeight="1">
      <c r="A55" s="16"/>
      <c r="B55" s="15"/>
      <c r="C55" s="15"/>
      <c r="D55" s="15"/>
      <c r="E55" s="15"/>
      <c r="F55" s="17"/>
      <c r="G55" s="17"/>
      <c r="H55" s="12" t="str">
        <f t="shared" si="2"/>
        <v/>
      </c>
      <c r="I55" s="8" t="str">
        <f>IF(ISNUMBER(H55),H55*'ملخص النتائج'!$C$10,"")</f>
        <v/>
      </c>
      <c r="J55" s="2" t="str">
        <f t="shared" si="3"/>
        <v/>
      </c>
    </row>
    <row r="56" spans="1:10" ht="27" customHeight="1">
      <c r="A56" s="16"/>
      <c r="B56" s="15"/>
      <c r="C56" s="15"/>
      <c r="D56" s="15"/>
      <c r="E56" s="15"/>
      <c r="F56" s="17"/>
      <c r="G56" s="17"/>
      <c r="H56" s="12" t="str">
        <f t="shared" si="2"/>
        <v/>
      </c>
      <c r="I56" s="8" t="str">
        <f>IF(ISNUMBER(H56),H56*'ملخص النتائج'!$C$10,"")</f>
        <v/>
      </c>
      <c r="J56" s="2" t="str">
        <f t="shared" si="3"/>
        <v/>
      </c>
    </row>
    <row r="57" spans="1:10" ht="27" customHeight="1">
      <c r="A57" s="16"/>
      <c r="B57" s="15"/>
      <c r="C57" s="15"/>
      <c r="D57" s="15"/>
      <c r="E57" s="15"/>
      <c r="F57" s="17"/>
      <c r="G57" s="17"/>
      <c r="H57" s="12" t="str">
        <f t="shared" si="2"/>
        <v/>
      </c>
      <c r="I57" s="8" t="str">
        <f>IF(ISNUMBER(H57),H57*'ملخص النتائج'!$C$10,"")</f>
        <v/>
      </c>
      <c r="J57" s="2" t="str">
        <f t="shared" si="3"/>
        <v/>
      </c>
    </row>
    <row r="58" spans="1:10" ht="27" customHeight="1">
      <c r="A58" s="16"/>
      <c r="B58" s="15"/>
      <c r="C58" s="15"/>
      <c r="D58" s="15"/>
      <c r="E58" s="15"/>
      <c r="F58" s="17"/>
      <c r="G58" s="17"/>
      <c r="H58" s="12" t="str">
        <f t="shared" si="2"/>
        <v/>
      </c>
      <c r="I58" s="8" t="str">
        <f>IF(ISNUMBER(H58),H58*'ملخص النتائج'!$C$10,"")</f>
        <v/>
      </c>
      <c r="J58" s="2" t="str">
        <f t="shared" si="3"/>
        <v/>
      </c>
    </row>
    <row r="59" spans="1:10" ht="27" customHeight="1">
      <c r="A59" s="16"/>
      <c r="B59" s="15"/>
      <c r="C59" s="15"/>
      <c r="D59" s="15"/>
      <c r="E59" s="15"/>
      <c r="F59" s="17"/>
      <c r="G59" s="17"/>
      <c r="H59" s="12" t="str">
        <f t="shared" si="2"/>
        <v/>
      </c>
      <c r="I59" s="8" t="str">
        <f>IF(ISNUMBER(H59),H59*'ملخص النتائج'!$C$10,"")</f>
        <v/>
      </c>
      <c r="J59" s="2" t="str">
        <f t="shared" si="3"/>
        <v/>
      </c>
    </row>
    <row r="60" spans="1:10" ht="27" customHeight="1">
      <c r="A60" s="16"/>
      <c r="B60" s="15"/>
      <c r="C60" s="15"/>
      <c r="D60" s="15"/>
      <c r="E60" s="15"/>
      <c r="F60" s="17"/>
      <c r="G60" s="17"/>
      <c r="H60" s="12" t="str">
        <f t="shared" si="2"/>
        <v/>
      </c>
      <c r="I60" s="8" t="str">
        <f>IF(ISNUMBER(H60),H60*'ملخص النتائج'!$C$10,"")</f>
        <v/>
      </c>
      <c r="J60" s="2" t="str">
        <f t="shared" si="3"/>
        <v/>
      </c>
    </row>
    <row r="61" spans="1:10" ht="27" customHeight="1">
      <c r="A61" s="16"/>
      <c r="B61" s="15"/>
      <c r="C61" s="15"/>
      <c r="D61" s="15"/>
      <c r="E61" s="15"/>
      <c r="F61" s="17"/>
      <c r="G61" s="17"/>
      <c r="H61" s="12" t="str">
        <f t="shared" si="2"/>
        <v/>
      </c>
      <c r="I61" s="8" t="str">
        <f>IF(ISNUMBER(H61),H61*'ملخص النتائج'!$C$10,"")</f>
        <v/>
      </c>
      <c r="J61" s="2" t="str">
        <f t="shared" si="3"/>
        <v/>
      </c>
    </row>
    <row r="62" spans="1:10" ht="27" customHeight="1">
      <c r="A62" s="16"/>
      <c r="B62" s="15"/>
      <c r="C62" s="15"/>
      <c r="D62" s="15"/>
      <c r="E62" s="15"/>
      <c r="F62" s="17"/>
      <c r="G62" s="17"/>
      <c r="H62" s="12" t="str">
        <f t="shared" si="2"/>
        <v/>
      </c>
      <c r="I62" s="8" t="str">
        <f>IF(ISNUMBER(H62),H62*'ملخص النتائج'!$C$10,"")</f>
        <v/>
      </c>
      <c r="J62" s="2" t="str">
        <f t="shared" si="3"/>
        <v/>
      </c>
    </row>
    <row r="63" spans="1:10" ht="27" customHeight="1">
      <c r="A63" s="16"/>
      <c r="B63" s="15"/>
      <c r="C63" s="15"/>
      <c r="D63" s="15"/>
      <c r="E63" s="15"/>
      <c r="F63" s="17"/>
      <c r="G63" s="17"/>
      <c r="H63" s="12" t="str">
        <f t="shared" si="2"/>
        <v/>
      </c>
      <c r="I63" s="8" t="str">
        <f>IF(ISNUMBER(H63),H63*'ملخص النتائج'!$C$10,"")</f>
        <v/>
      </c>
      <c r="J63" s="2" t="str">
        <f t="shared" si="3"/>
        <v/>
      </c>
    </row>
    <row r="64" spans="1:10" ht="27" customHeight="1">
      <c r="A64" s="16"/>
      <c r="B64" s="15"/>
      <c r="C64" s="15"/>
      <c r="D64" s="15"/>
      <c r="E64" s="15"/>
      <c r="F64" s="17"/>
      <c r="G64" s="17"/>
      <c r="H64" s="12" t="str">
        <f t="shared" si="2"/>
        <v/>
      </c>
      <c r="I64" s="8" t="str">
        <f>IF(ISNUMBER(H64),H64*'ملخص النتائج'!$C$10,"")</f>
        <v/>
      </c>
      <c r="J64" s="2" t="str">
        <f t="shared" si="3"/>
        <v/>
      </c>
    </row>
    <row r="65" spans="1:10" ht="27" customHeight="1">
      <c r="A65" s="16"/>
      <c r="B65" s="15"/>
      <c r="C65" s="15"/>
      <c r="D65" s="15"/>
      <c r="E65" s="15"/>
      <c r="F65" s="17"/>
      <c r="G65" s="17"/>
      <c r="H65" s="12" t="str">
        <f t="shared" si="2"/>
        <v/>
      </c>
      <c r="I65" s="8" t="str">
        <f>IF(ISNUMBER(H65),H65*'ملخص النتائج'!$C$10,"")</f>
        <v/>
      </c>
      <c r="J65" s="2" t="str">
        <f t="shared" si="3"/>
        <v/>
      </c>
    </row>
    <row r="66" spans="1:10" ht="27" customHeight="1">
      <c r="A66" s="16"/>
      <c r="B66" s="15"/>
      <c r="C66" s="15"/>
      <c r="D66" s="15"/>
      <c r="E66" s="15"/>
      <c r="F66" s="17"/>
      <c r="G66" s="17"/>
      <c r="H66" s="12" t="str">
        <f t="shared" si="2"/>
        <v/>
      </c>
      <c r="I66" s="8" t="str">
        <f>IF(ISNUMBER(H66),H66*'ملخص النتائج'!$C$10,"")</f>
        <v/>
      </c>
      <c r="J66" s="2" t="str">
        <f t="shared" si="3"/>
        <v/>
      </c>
    </row>
    <row r="67" spans="1:10" ht="27" customHeight="1">
      <c r="A67" s="16"/>
      <c r="B67" s="15"/>
      <c r="C67" s="15"/>
      <c r="D67" s="15"/>
      <c r="E67" s="15"/>
      <c r="F67" s="17"/>
      <c r="G67" s="17"/>
      <c r="H67" s="12" t="str">
        <f t="shared" si="2"/>
        <v/>
      </c>
      <c r="I67" s="8" t="str">
        <f>IF(ISNUMBER(H67),H67*'ملخص النتائج'!$C$10,"")</f>
        <v/>
      </c>
      <c r="J67" s="2" t="str">
        <f t="shared" si="3"/>
        <v/>
      </c>
    </row>
    <row r="68" spans="1:10" ht="27" customHeight="1">
      <c r="A68" s="16"/>
      <c r="B68" s="15"/>
      <c r="C68" s="15"/>
      <c r="D68" s="15"/>
      <c r="E68" s="15"/>
      <c r="F68" s="17"/>
      <c r="G68" s="17"/>
      <c r="H68" s="12" t="str">
        <f t="shared" si="2"/>
        <v/>
      </c>
      <c r="I68" s="8" t="str">
        <f>IF(ISNUMBER(H68),H68*'ملخص النتائج'!$C$10,"")</f>
        <v/>
      </c>
      <c r="J68" s="2" t="str">
        <f t="shared" si="3"/>
        <v/>
      </c>
    </row>
    <row r="69" spans="1:10" ht="27" customHeight="1">
      <c r="A69" s="16"/>
      <c r="B69" s="15"/>
      <c r="C69" s="15"/>
      <c r="D69" s="15"/>
      <c r="E69" s="15"/>
      <c r="F69" s="17"/>
      <c r="G69" s="17"/>
      <c r="H69" s="12" t="str">
        <f t="shared" si="2"/>
        <v/>
      </c>
      <c r="I69" s="8" t="str">
        <f>IF(ISNUMBER(H69),H69*'ملخص النتائج'!$C$10,"")</f>
        <v/>
      </c>
      <c r="J69" s="2" t="str">
        <f t="shared" si="3"/>
        <v/>
      </c>
    </row>
    <row r="70" spans="1:10" ht="27" customHeight="1">
      <c r="A70" s="16"/>
      <c r="B70" s="15"/>
      <c r="C70" s="15"/>
      <c r="D70" s="15"/>
      <c r="E70" s="15"/>
      <c r="F70" s="17"/>
      <c r="G70" s="17"/>
      <c r="H70" s="12" t="str">
        <f t="shared" si="2"/>
        <v/>
      </c>
      <c r="I70" s="8" t="str">
        <f>IF(ISNUMBER(H70),H70*'ملخص النتائج'!$C$10,"")</f>
        <v/>
      </c>
      <c r="J70" s="2" t="str">
        <f t="shared" si="3"/>
        <v/>
      </c>
    </row>
    <row r="71" spans="1:10" ht="27" customHeight="1">
      <c r="A71" s="16"/>
      <c r="B71" s="15"/>
      <c r="C71" s="15"/>
      <c r="D71" s="15"/>
      <c r="E71" s="15"/>
      <c r="F71" s="17"/>
      <c r="G71" s="17"/>
      <c r="H71" s="12" t="str">
        <f t="shared" si="2"/>
        <v/>
      </c>
      <c r="I71" s="8" t="str">
        <f>IF(ISNUMBER(H71),H71*'ملخص النتائج'!$C$10,"")</f>
        <v/>
      </c>
      <c r="J71" s="2" t="str">
        <f t="shared" si="3"/>
        <v/>
      </c>
    </row>
    <row r="72" spans="1:10" ht="27" customHeight="1">
      <c r="A72" s="16"/>
      <c r="B72" s="15"/>
      <c r="C72" s="15"/>
      <c r="D72" s="15"/>
      <c r="E72" s="15"/>
      <c r="F72" s="17"/>
      <c r="G72" s="17"/>
      <c r="H72" s="12" t="str">
        <f t="shared" ref="H72:H103" si="4">IF(J72&lt;&gt;"مكتملة","",IF(E72="مخصص",F72,IF(E72="ستوب",-1,IF(E72="هدف 1",1,IF(E72="هدف 2",2,IF(E72="هدف 3",3,0)))))-IF(G72="",0,G72))</f>
        <v/>
      </c>
      <c r="I72" s="8" t="str">
        <f>IF(ISNUMBER(H72),H72*'ملخص النتائج'!$C$10,"")</f>
        <v/>
      </c>
      <c r="J72" s="2" t="str">
        <f t="shared" ref="J72:J103" si="5">IF(COUNTA(A72:G72)=0,"",IF(OR(NOT(ISNUMBER(A72)),NOT(OR(B72="الذهب",B72="اليورو دولار",B72="النفط",B72="الناسداك",B72="البيتكوين",B72="US30")),NOT(OR(C72="شراء",C72="بيع")),NOT(OR(D72="لم يصل لهدف",D72="هدف 1",D72="هدف 2",D72="هدف 3",D72="مفتوحة")),NOT(OR(E72="ستوب",E72="هدف 1",E72="هدف 2",E72="هدف 3",E72="تعادل",E72="مخصص",E72="مفتوحة")),AND(G72&lt;&gt;"",OR(NOT(ISNUMBER(G72)),G72&lt;0)),AND(E72="مخصص",NOT(ISNUMBER(F72))),AND(E72&lt;&gt;"مخصص",F72&lt;&gt;"")),"راجع البيانات",IF(OR(D72="مفتوحة",E72="مفتوحة"),"مفتوحة",IF(OR(AND(E72="هدف 1",D72="لم يصل لهدف"),AND(E72="هدف 2",OR(D72="لم يصل لهدف",D72="هدف 1")),AND(E72="هدف 3",D72&lt;&gt;"هدف 3")),"راجع البيانات","مكتملة"))))</f>
        <v/>
      </c>
    </row>
    <row r="73" spans="1:10" ht="27" customHeight="1">
      <c r="A73" s="16"/>
      <c r="B73" s="15"/>
      <c r="C73" s="15"/>
      <c r="D73" s="15"/>
      <c r="E73" s="15"/>
      <c r="F73" s="17"/>
      <c r="G73" s="17"/>
      <c r="H73" s="12" t="str">
        <f t="shared" si="4"/>
        <v/>
      </c>
      <c r="I73" s="8" t="str">
        <f>IF(ISNUMBER(H73),H73*'ملخص النتائج'!$C$10,"")</f>
        <v/>
      </c>
      <c r="J73" s="2" t="str">
        <f t="shared" si="5"/>
        <v/>
      </c>
    </row>
    <row r="74" spans="1:10" ht="27" customHeight="1">
      <c r="A74" s="16"/>
      <c r="B74" s="15"/>
      <c r="C74" s="15"/>
      <c r="D74" s="15"/>
      <c r="E74" s="15"/>
      <c r="F74" s="17"/>
      <c r="G74" s="17"/>
      <c r="H74" s="12" t="str">
        <f t="shared" si="4"/>
        <v/>
      </c>
      <c r="I74" s="8" t="str">
        <f>IF(ISNUMBER(H74),H74*'ملخص النتائج'!$C$10,"")</f>
        <v/>
      </c>
      <c r="J74" s="2" t="str">
        <f t="shared" si="5"/>
        <v/>
      </c>
    </row>
    <row r="75" spans="1:10" ht="27" customHeight="1">
      <c r="A75" s="16"/>
      <c r="B75" s="15"/>
      <c r="C75" s="15"/>
      <c r="D75" s="15"/>
      <c r="E75" s="15"/>
      <c r="F75" s="17"/>
      <c r="G75" s="17"/>
      <c r="H75" s="12" t="str">
        <f t="shared" si="4"/>
        <v/>
      </c>
      <c r="I75" s="8" t="str">
        <f>IF(ISNUMBER(H75),H75*'ملخص النتائج'!$C$10,"")</f>
        <v/>
      </c>
      <c r="J75" s="2" t="str">
        <f t="shared" si="5"/>
        <v/>
      </c>
    </row>
    <row r="76" spans="1:10" ht="27" customHeight="1">
      <c r="A76" s="16"/>
      <c r="B76" s="15"/>
      <c r="C76" s="15"/>
      <c r="D76" s="15"/>
      <c r="E76" s="15"/>
      <c r="F76" s="17"/>
      <c r="G76" s="17"/>
      <c r="H76" s="12" t="str">
        <f t="shared" si="4"/>
        <v/>
      </c>
      <c r="I76" s="8" t="str">
        <f>IF(ISNUMBER(H76),H76*'ملخص النتائج'!$C$10,"")</f>
        <v/>
      </c>
      <c r="J76" s="2" t="str">
        <f t="shared" si="5"/>
        <v/>
      </c>
    </row>
    <row r="77" spans="1:10" ht="27" customHeight="1">
      <c r="A77" s="16"/>
      <c r="B77" s="15"/>
      <c r="C77" s="15"/>
      <c r="D77" s="15"/>
      <c r="E77" s="15"/>
      <c r="F77" s="17"/>
      <c r="G77" s="17"/>
      <c r="H77" s="12" t="str">
        <f t="shared" si="4"/>
        <v/>
      </c>
      <c r="I77" s="8" t="str">
        <f>IF(ISNUMBER(H77),H77*'ملخص النتائج'!$C$10,"")</f>
        <v/>
      </c>
      <c r="J77" s="2" t="str">
        <f t="shared" si="5"/>
        <v/>
      </c>
    </row>
    <row r="78" spans="1:10" ht="27" customHeight="1">
      <c r="A78" s="16"/>
      <c r="B78" s="15"/>
      <c r="C78" s="15"/>
      <c r="D78" s="15"/>
      <c r="E78" s="15"/>
      <c r="F78" s="17"/>
      <c r="G78" s="17"/>
      <c r="H78" s="12" t="str">
        <f t="shared" si="4"/>
        <v/>
      </c>
      <c r="I78" s="8" t="str">
        <f>IF(ISNUMBER(H78),H78*'ملخص النتائج'!$C$10,"")</f>
        <v/>
      </c>
      <c r="J78" s="2" t="str">
        <f t="shared" si="5"/>
        <v/>
      </c>
    </row>
    <row r="79" spans="1:10" ht="27" customHeight="1">
      <c r="A79" s="16"/>
      <c r="B79" s="15"/>
      <c r="C79" s="15"/>
      <c r="D79" s="15"/>
      <c r="E79" s="15"/>
      <c r="F79" s="17"/>
      <c r="G79" s="17"/>
      <c r="H79" s="12" t="str">
        <f t="shared" si="4"/>
        <v/>
      </c>
      <c r="I79" s="8" t="str">
        <f>IF(ISNUMBER(H79),H79*'ملخص النتائج'!$C$10,"")</f>
        <v/>
      </c>
      <c r="J79" s="2" t="str">
        <f t="shared" si="5"/>
        <v/>
      </c>
    </row>
    <row r="80" spans="1:10" ht="27" customHeight="1">
      <c r="A80" s="16"/>
      <c r="B80" s="15"/>
      <c r="C80" s="15"/>
      <c r="D80" s="15"/>
      <c r="E80" s="15"/>
      <c r="F80" s="17"/>
      <c r="G80" s="17"/>
      <c r="H80" s="12" t="str">
        <f t="shared" si="4"/>
        <v/>
      </c>
      <c r="I80" s="8" t="str">
        <f>IF(ISNUMBER(H80),H80*'ملخص النتائج'!$C$10,"")</f>
        <v/>
      </c>
      <c r="J80" s="2" t="str">
        <f t="shared" si="5"/>
        <v/>
      </c>
    </row>
    <row r="81" spans="1:10" ht="27" customHeight="1">
      <c r="A81" s="16"/>
      <c r="B81" s="15"/>
      <c r="C81" s="15"/>
      <c r="D81" s="15"/>
      <c r="E81" s="15"/>
      <c r="F81" s="17"/>
      <c r="G81" s="17"/>
      <c r="H81" s="12" t="str">
        <f t="shared" si="4"/>
        <v/>
      </c>
      <c r="I81" s="8" t="str">
        <f>IF(ISNUMBER(H81),H81*'ملخص النتائج'!$C$10,"")</f>
        <v/>
      </c>
      <c r="J81" s="2" t="str">
        <f t="shared" si="5"/>
        <v/>
      </c>
    </row>
    <row r="82" spans="1:10" ht="27" customHeight="1">
      <c r="A82" s="16"/>
      <c r="B82" s="15"/>
      <c r="C82" s="15"/>
      <c r="D82" s="15"/>
      <c r="E82" s="15"/>
      <c r="F82" s="17"/>
      <c r="G82" s="17"/>
      <c r="H82" s="12" t="str">
        <f t="shared" si="4"/>
        <v/>
      </c>
      <c r="I82" s="8" t="str">
        <f>IF(ISNUMBER(H82),H82*'ملخص النتائج'!$C$10,"")</f>
        <v/>
      </c>
      <c r="J82" s="2" t="str">
        <f t="shared" si="5"/>
        <v/>
      </c>
    </row>
    <row r="83" spans="1:10" ht="27" customHeight="1">
      <c r="A83" s="16"/>
      <c r="B83" s="15"/>
      <c r="C83" s="15"/>
      <c r="D83" s="15"/>
      <c r="E83" s="15"/>
      <c r="F83" s="17"/>
      <c r="G83" s="17"/>
      <c r="H83" s="12" t="str">
        <f t="shared" si="4"/>
        <v/>
      </c>
      <c r="I83" s="8" t="str">
        <f>IF(ISNUMBER(H83),H83*'ملخص النتائج'!$C$10,"")</f>
        <v/>
      </c>
      <c r="J83" s="2" t="str">
        <f t="shared" si="5"/>
        <v/>
      </c>
    </row>
    <row r="84" spans="1:10" ht="27" customHeight="1">
      <c r="A84" s="16"/>
      <c r="B84" s="15"/>
      <c r="C84" s="15"/>
      <c r="D84" s="15"/>
      <c r="E84" s="15"/>
      <c r="F84" s="17"/>
      <c r="G84" s="17"/>
      <c r="H84" s="12" t="str">
        <f t="shared" si="4"/>
        <v/>
      </c>
      <c r="I84" s="8" t="str">
        <f>IF(ISNUMBER(H84),H84*'ملخص النتائج'!$C$10,"")</f>
        <v/>
      </c>
      <c r="J84" s="2" t="str">
        <f t="shared" si="5"/>
        <v/>
      </c>
    </row>
    <row r="85" spans="1:10" ht="27" customHeight="1">
      <c r="A85" s="16"/>
      <c r="B85" s="15"/>
      <c r="C85" s="15"/>
      <c r="D85" s="15"/>
      <c r="E85" s="15"/>
      <c r="F85" s="17"/>
      <c r="G85" s="17"/>
      <c r="H85" s="12" t="str">
        <f t="shared" si="4"/>
        <v/>
      </c>
      <c r="I85" s="8" t="str">
        <f>IF(ISNUMBER(H85),H85*'ملخص النتائج'!$C$10,"")</f>
        <v/>
      </c>
      <c r="J85" s="2" t="str">
        <f t="shared" si="5"/>
        <v/>
      </c>
    </row>
    <row r="86" spans="1:10" ht="27" customHeight="1">
      <c r="A86" s="16"/>
      <c r="B86" s="15"/>
      <c r="C86" s="15"/>
      <c r="D86" s="15"/>
      <c r="E86" s="15"/>
      <c r="F86" s="17"/>
      <c r="G86" s="17"/>
      <c r="H86" s="12" t="str">
        <f t="shared" si="4"/>
        <v/>
      </c>
      <c r="I86" s="8" t="str">
        <f>IF(ISNUMBER(H86),H86*'ملخص النتائج'!$C$10,"")</f>
        <v/>
      </c>
      <c r="J86" s="2" t="str">
        <f t="shared" si="5"/>
        <v/>
      </c>
    </row>
    <row r="87" spans="1:10" ht="27" customHeight="1">
      <c r="A87" s="16"/>
      <c r="B87" s="15"/>
      <c r="C87" s="15"/>
      <c r="D87" s="15"/>
      <c r="E87" s="15"/>
      <c r="F87" s="17"/>
      <c r="G87" s="17"/>
      <c r="H87" s="12" t="str">
        <f t="shared" si="4"/>
        <v/>
      </c>
      <c r="I87" s="8" t="str">
        <f>IF(ISNUMBER(H87),H87*'ملخص النتائج'!$C$10,"")</f>
        <v/>
      </c>
      <c r="J87" s="2" t="str">
        <f t="shared" si="5"/>
        <v/>
      </c>
    </row>
    <row r="88" spans="1:10" ht="27" customHeight="1">
      <c r="A88" s="16"/>
      <c r="B88" s="15"/>
      <c r="C88" s="15"/>
      <c r="D88" s="15"/>
      <c r="E88" s="15"/>
      <c r="F88" s="17"/>
      <c r="G88" s="17"/>
      <c r="H88" s="12" t="str">
        <f t="shared" si="4"/>
        <v/>
      </c>
      <c r="I88" s="8" t="str">
        <f>IF(ISNUMBER(H88),H88*'ملخص النتائج'!$C$10,"")</f>
        <v/>
      </c>
      <c r="J88" s="2" t="str">
        <f t="shared" si="5"/>
        <v/>
      </c>
    </row>
    <row r="89" spans="1:10" ht="27" customHeight="1">
      <c r="A89" s="16"/>
      <c r="B89" s="15"/>
      <c r="C89" s="15"/>
      <c r="D89" s="15"/>
      <c r="E89" s="15"/>
      <c r="F89" s="17"/>
      <c r="G89" s="17"/>
      <c r="H89" s="12" t="str">
        <f t="shared" si="4"/>
        <v/>
      </c>
      <c r="I89" s="8" t="str">
        <f>IF(ISNUMBER(H89),H89*'ملخص النتائج'!$C$10,"")</f>
        <v/>
      </c>
      <c r="J89" s="2" t="str">
        <f t="shared" si="5"/>
        <v/>
      </c>
    </row>
    <row r="90" spans="1:10" ht="27" customHeight="1">
      <c r="A90" s="16"/>
      <c r="B90" s="15"/>
      <c r="C90" s="15"/>
      <c r="D90" s="15"/>
      <c r="E90" s="15"/>
      <c r="F90" s="17"/>
      <c r="G90" s="17"/>
      <c r="H90" s="12" t="str">
        <f t="shared" si="4"/>
        <v/>
      </c>
      <c r="I90" s="8" t="str">
        <f>IF(ISNUMBER(H90),H90*'ملخص النتائج'!$C$10,"")</f>
        <v/>
      </c>
      <c r="J90" s="2" t="str">
        <f t="shared" si="5"/>
        <v/>
      </c>
    </row>
    <row r="91" spans="1:10" ht="27" customHeight="1">
      <c r="A91" s="16"/>
      <c r="B91" s="15"/>
      <c r="C91" s="15"/>
      <c r="D91" s="15"/>
      <c r="E91" s="15"/>
      <c r="F91" s="17"/>
      <c r="G91" s="17"/>
      <c r="H91" s="12" t="str">
        <f t="shared" si="4"/>
        <v/>
      </c>
      <c r="I91" s="8" t="str">
        <f>IF(ISNUMBER(H91),H91*'ملخص النتائج'!$C$10,"")</f>
        <v/>
      </c>
      <c r="J91" s="2" t="str">
        <f t="shared" si="5"/>
        <v/>
      </c>
    </row>
    <row r="92" spans="1:10" ht="27" customHeight="1">
      <c r="A92" s="16"/>
      <c r="B92" s="15"/>
      <c r="C92" s="15"/>
      <c r="D92" s="15"/>
      <c r="E92" s="15"/>
      <c r="F92" s="17"/>
      <c r="G92" s="17"/>
      <c r="H92" s="12" t="str">
        <f t="shared" si="4"/>
        <v/>
      </c>
      <c r="I92" s="8" t="str">
        <f>IF(ISNUMBER(H92),H92*'ملخص النتائج'!$C$10,"")</f>
        <v/>
      </c>
      <c r="J92" s="2" t="str">
        <f t="shared" si="5"/>
        <v/>
      </c>
    </row>
    <row r="93" spans="1:10" ht="27" customHeight="1">
      <c r="A93" s="16"/>
      <c r="B93" s="15"/>
      <c r="C93" s="15"/>
      <c r="D93" s="15"/>
      <c r="E93" s="15"/>
      <c r="F93" s="17"/>
      <c r="G93" s="17"/>
      <c r="H93" s="12" t="str">
        <f t="shared" si="4"/>
        <v/>
      </c>
      <c r="I93" s="8" t="str">
        <f>IF(ISNUMBER(H93),H93*'ملخص النتائج'!$C$10,"")</f>
        <v/>
      </c>
      <c r="J93" s="2" t="str">
        <f t="shared" si="5"/>
        <v/>
      </c>
    </row>
    <row r="94" spans="1:10" ht="27" customHeight="1">
      <c r="A94" s="16"/>
      <c r="B94" s="15"/>
      <c r="C94" s="15"/>
      <c r="D94" s="15"/>
      <c r="E94" s="15"/>
      <c r="F94" s="17"/>
      <c r="G94" s="17"/>
      <c r="H94" s="12" t="str">
        <f t="shared" si="4"/>
        <v/>
      </c>
      <c r="I94" s="8" t="str">
        <f>IF(ISNUMBER(H94),H94*'ملخص النتائج'!$C$10,"")</f>
        <v/>
      </c>
      <c r="J94" s="2" t="str">
        <f t="shared" si="5"/>
        <v/>
      </c>
    </row>
    <row r="95" spans="1:10" ht="27" customHeight="1">
      <c r="A95" s="16"/>
      <c r="B95" s="15"/>
      <c r="C95" s="15"/>
      <c r="D95" s="15"/>
      <c r="E95" s="15"/>
      <c r="F95" s="17"/>
      <c r="G95" s="17"/>
      <c r="H95" s="12" t="str">
        <f t="shared" si="4"/>
        <v/>
      </c>
      <c r="I95" s="8" t="str">
        <f>IF(ISNUMBER(H95),H95*'ملخص النتائج'!$C$10,"")</f>
        <v/>
      </c>
      <c r="J95" s="2" t="str">
        <f t="shared" si="5"/>
        <v/>
      </c>
    </row>
    <row r="96" spans="1:10" ht="27" customHeight="1">
      <c r="A96" s="16"/>
      <c r="B96" s="15"/>
      <c r="C96" s="15"/>
      <c r="D96" s="15"/>
      <c r="E96" s="15"/>
      <c r="F96" s="17"/>
      <c r="G96" s="17"/>
      <c r="H96" s="12" t="str">
        <f t="shared" si="4"/>
        <v/>
      </c>
      <c r="I96" s="8" t="str">
        <f>IF(ISNUMBER(H96),H96*'ملخص النتائج'!$C$10,"")</f>
        <v/>
      </c>
      <c r="J96" s="2" t="str">
        <f t="shared" si="5"/>
        <v/>
      </c>
    </row>
    <row r="97" spans="1:10" ht="27" customHeight="1">
      <c r="A97" s="16"/>
      <c r="B97" s="15"/>
      <c r="C97" s="15"/>
      <c r="D97" s="15"/>
      <c r="E97" s="15"/>
      <c r="F97" s="17"/>
      <c r="G97" s="17"/>
      <c r="H97" s="12" t="str">
        <f t="shared" si="4"/>
        <v/>
      </c>
      <c r="I97" s="8" t="str">
        <f>IF(ISNUMBER(H97),H97*'ملخص النتائج'!$C$10,"")</f>
        <v/>
      </c>
      <c r="J97" s="2" t="str">
        <f t="shared" si="5"/>
        <v/>
      </c>
    </row>
    <row r="98" spans="1:10" ht="27" customHeight="1">
      <c r="A98" s="16"/>
      <c r="B98" s="15"/>
      <c r="C98" s="15"/>
      <c r="D98" s="15"/>
      <c r="E98" s="15"/>
      <c r="F98" s="17"/>
      <c r="G98" s="17"/>
      <c r="H98" s="12" t="str">
        <f t="shared" si="4"/>
        <v/>
      </c>
      <c r="I98" s="8" t="str">
        <f>IF(ISNUMBER(H98),H98*'ملخص النتائج'!$C$10,"")</f>
        <v/>
      </c>
      <c r="J98" s="2" t="str">
        <f t="shared" si="5"/>
        <v/>
      </c>
    </row>
    <row r="99" spans="1:10" ht="27" customHeight="1">
      <c r="A99" s="16"/>
      <c r="B99" s="15"/>
      <c r="C99" s="15"/>
      <c r="D99" s="15"/>
      <c r="E99" s="15"/>
      <c r="F99" s="17"/>
      <c r="G99" s="17"/>
      <c r="H99" s="12" t="str">
        <f t="shared" si="4"/>
        <v/>
      </c>
      <c r="I99" s="8" t="str">
        <f>IF(ISNUMBER(H99),H99*'ملخص النتائج'!$C$10,"")</f>
        <v/>
      </c>
      <c r="J99" s="2" t="str">
        <f t="shared" si="5"/>
        <v/>
      </c>
    </row>
    <row r="100" spans="1:10" ht="27" customHeight="1">
      <c r="A100" s="16"/>
      <c r="B100" s="15"/>
      <c r="C100" s="15"/>
      <c r="D100" s="15"/>
      <c r="E100" s="15"/>
      <c r="F100" s="17"/>
      <c r="G100" s="17"/>
      <c r="H100" s="12" t="str">
        <f t="shared" si="4"/>
        <v/>
      </c>
      <c r="I100" s="8" t="str">
        <f>IF(ISNUMBER(H100),H100*'ملخص النتائج'!$C$10,"")</f>
        <v/>
      </c>
      <c r="J100" s="2" t="str">
        <f t="shared" si="5"/>
        <v/>
      </c>
    </row>
    <row r="101" spans="1:10" ht="27" customHeight="1">
      <c r="A101" s="16"/>
      <c r="B101" s="15"/>
      <c r="C101" s="15"/>
      <c r="D101" s="15"/>
      <c r="E101" s="15"/>
      <c r="F101" s="17"/>
      <c r="G101" s="17"/>
      <c r="H101" s="12" t="str">
        <f t="shared" si="4"/>
        <v/>
      </c>
      <c r="I101" s="8" t="str">
        <f>IF(ISNUMBER(H101),H101*'ملخص النتائج'!$C$10,"")</f>
        <v/>
      </c>
      <c r="J101" s="2" t="str">
        <f t="shared" si="5"/>
        <v/>
      </c>
    </row>
    <row r="102" spans="1:10" ht="27" customHeight="1">
      <c r="A102" s="16"/>
      <c r="B102" s="15"/>
      <c r="C102" s="15"/>
      <c r="D102" s="15"/>
      <c r="E102" s="15"/>
      <c r="F102" s="17"/>
      <c r="G102" s="17"/>
      <c r="H102" s="12" t="str">
        <f t="shared" si="4"/>
        <v/>
      </c>
      <c r="I102" s="8" t="str">
        <f>IF(ISNUMBER(H102),H102*'ملخص النتائج'!$C$10,"")</f>
        <v/>
      </c>
      <c r="J102" s="2" t="str">
        <f t="shared" si="5"/>
        <v/>
      </c>
    </row>
    <row r="103" spans="1:10" ht="27" customHeight="1">
      <c r="A103" s="16"/>
      <c r="B103" s="15"/>
      <c r="C103" s="15"/>
      <c r="D103" s="15"/>
      <c r="E103" s="15"/>
      <c r="F103" s="17"/>
      <c r="G103" s="17"/>
      <c r="H103" s="12" t="str">
        <f t="shared" si="4"/>
        <v/>
      </c>
      <c r="I103" s="8" t="str">
        <f>IF(ISNUMBER(H103),H103*'ملخص النتائج'!$C$10,"")</f>
        <v/>
      </c>
      <c r="J103" s="2" t="str">
        <f t="shared" si="5"/>
        <v/>
      </c>
    </row>
    <row r="104" spans="1:10" ht="27" customHeight="1">
      <c r="A104" s="16"/>
      <c r="B104" s="15"/>
      <c r="C104" s="15"/>
      <c r="D104" s="15"/>
      <c r="E104" s="15"/>
      <c r="F104" s="17"/>
      <c r="G104" s="17"/>
      <c r="H104" s="12" t="str">
        <f t="shared" ref="H104:H135" si="6">IF(J104&lt;&gt;"مكتملة","",IF(E104="مخصص",F104,IF(E104="ستوب",-1,IF(E104="هدف 1",1,IF(E104="هدف 2",2,IF(E104="هدف 3",3,0)))))-IF(G104="",0,G104))</f>
        <v/>
      </c>
      <c r="I104" s="8" t="str">
        <f>IF(ISNUMBER(H104),H104*'ملخص النتائج'!$C$10,"")</f>
        <v/>
      </c>
      <c r="J104" s="2" t="str">
        <f t="shared" ref="J104:J135" si="7">IF(COUNTA(A104:G104)=0,"",IF(OR(NOT(ISNUMBER(A104)),NOT(OR(B104="الذهب",B104="اليورو دولار",B104="النفط",B104="الناسداك",B104="البيتكوين",B104="US30")),NOT(OR(C104="شراء",C104="بيع")),NOT(OR(D104="لم يصل لهدف",D104="هدف 1",D104="هدف 2",D104="هدف 3",D104="مفتوحة")),NOT(OR(E104="ستوب",E104="هدف 1",E104="هدف 2",E104="هدف 3",E104="تعادل",E104="مخصص",E104="مفتوحة")),AND(G104&lt;&gt;"",OR(NOT(ISNUMBER(G104)),G104&lt;0)),AND(E104="مخصص",NOT(ISNUMBER(F104))),AND(E104&lt;&gt;"مخصص",F104&lt;&gt;"")),"راجع البيانات",IF(OR(D104="مفتوحة",E104="مفتوحة"),"مفتوحة",IF(OR(AND(E104="هدف 1",D104="لم يصل لهدف"),AND(E104="هدف 2",OR(D104="لم يصل لهدف",D104="هدف 1")),AND(E104="هدف 3",D104&lt;&gt;"هدف 3")),"راجع البيانات","مكتملة"))))</f>
        <v/>
      </c>
    </row>
    <row r="105" spans="1:10" ht="27" customHeight="1">
      <c r="A105" s="16"/>
      <c r="B105" s="15"/>
      <c r="C105" s="15"/>
      <c r="D105" s="15"/>
      <c r="E105" s="15"/>
      <c r="F105" s="17"/>
      <c r="G105" s="17"/>
      <c r="H105" s="12" t="str">
        <f t="shared" si="6"/>
        <v/>
      </c>
      <c r="I105" s="8" t="str">
        <f>IF(ISNUMBER(H105),H105*'ملخص النتائج'!$C$10,"")</f>
        <v/>
      </c>
      <c r="J105" s="2" t="str">
        <f t="shared" si="7"/>
        <v/>
      </c>
    </row>
    <row r="106" spans="1:10" ht="27" customHeight="1">
      <c r="A106" s="16"/>
      <c r="B106" s="15"/>
      <c r="C106" s="15"/>
      <c r="D106" s="15"/>
      <c r="E106" s="15"/>
      <c r="F106" s="17"/>
      <c r="G106" s="17"/>
      <c r="H106" s="12" t="str">
        <f t="shared" si="6"/>
        <v/>
      </c>
      <c r="I106" s="8" t="str">
        <f>IF(ISNUMBER(H106),H106*'ملخص النتائج'!$C$10,"")</f>
        <v/>
      </c>
      <c r="J106" s="2" t="str">
        <f t="shared" si="7"/>
        <v/>
      </c>
    </row>
    <row r="107" spans="1:10" ht="27" customHeight="1">
      <c r="A107" s="16"/>
      <c r="B107" s="15"/>
      <c r="C107" s="15"/>
      <c r="D107" s="15"/>
      <c r="E107" s="15"/>
      <c r="F107" s="17"/>
      <c r="G107" s="17"/>
      <c r="H107" s="12" t="str">
        <f t="shared" si="6"/>
        <v/>
      </c>
      <c r="I107" s="8" t="str">
        <f>IF(ISNUMBER(H107),H107*'ملخص النتائج'!$C$10,"")</f>
        <v/>
      </c>
      <c r="J107" s="2" t="str">
        <f t="shared" si="7"/>
        <v/>
      </c>
    </row>
    <row r="108" spans="1:10" ht="27" customHeight="1">
      <c r="A108" s="16"/>
      <c r="B108" s="15"/>
      <c r="C108" s="15"/>
      <c r="D108" s="15"/>
      <c r="E108" s="15"/>
      <c r="F108" s="17"/>
      <c r="G108" s="17"/>
      <c r="H108" s="12" t="str">
        <f t="shared" si="6"/>
        <v/>
      </c>
      <c r="I108" s="8" t="str">
        <f>IF(ISNUMBER(H108),H108*'ملخص النتائج'!$C$10,"")</f>
        <v/>
      </c>
      <c r="J108" s="2" t="str">
        <f t="shared" si="7"/>
        <v/>
      </c>
    </row>
    <row r="109" spans="1:10" ht="27" customHeight="1">
      <c r="A109" s="16"/>
      <c r="B109" s="15"/>
      <c r="C109" s="15"/>
      <c r="D109" s="15"/>
      <c r="E109" s="15"/>
      <c r="F109" s="17"/>
      <c r="G109" s="17"/>
      <c r="H109" s="12" t="str">
        <f t="shared" si="6"/>
        <v/>
      </c>
      <c r="I109" s="8" t="str">
        <f>IF(ISNUMBER(H109),H109*'ملخص النتائج'!$C$10,"")</f>
        <v/>
      </c>
      <c r="J109" s="2" t="str">
        <f t="shared" si="7"/>
        <v/>
      </c>
    </row>
    <row r="110" spans="1:10" ht="27" customHeight="1">
      <c r="A110" s="16"/>
      <c r="B110" s="15"/>
      <c r="C110" s="15"/>
      <c r="D110" s="15"/>
      <c r="E110" s="15"/>
      <c r="F110" s="17"/>
      <c r="G110" s="17"/>
      <c r="H110" s="12" t="str">
        <f t="shared" si="6"/>
        <v/>
      </c>
      <c r="I110" s="8" t="str">
        <f>IF(ISNUMBER(H110),H110*'ملخص النتائج'!$C$10,"")</f>
        <v/>
      </c>
      <c r="J110" s="2" t="str">
        <f t="shared" si="7"/>
        <v/>
      </c>
    </row>
    <row r="111" spans="1:10" ht="27" customHeight="1">
      <c r="A111" s="16"/>
      <c r="B111" s="15"/>
      <c r="C111" s="15"/>
      <c r="D111" s="15"/>
      <c r="E111" s="15"/>
      <c r="F111" s="17"/>
      <c r="G111" s="17"/>
      <c r="H111" s="12" t="str">
        <f t="shared" si="6"/>
        <v/>
      </c>
      <c r="I111" s="8" t="str">
        <f>IF(ISNUMBER(H111),H111*'ملخص النتائج'!$C$10,"")</f>
        <v/>
      </c>
      <c r="J111" s="2" t="str">
        <f t="shared" si="7"/>
        <v/>
      </c>
    </row>
    <row r="112" spans="1:10" ht="27" customHeight="1">
      <c r="A112" s="16"/>
      <c r="B112" s="15"/>
      <c r="C112" s="15"/>
      <c r="D112" s="15"/>
      <c r="E112" s="15"/>
      <c r="F112" s="17"/>
      <c r="G112" s="17"/>
      <c r="H112" s="12" t="str">
        <f t="shared" si="6"/>
        <v/>
      </c>
      <c r="I112" s="8" t="str">
        <f>IF(ISNUMBER(H112),H112*'ملخص النتائج'!$C$10,"")</f>
        <v/>
      </c>
      <c r="J112" s="2" t="str">
        <f t="shared" si="7"/>
        <v/>
      </c>
    </row>
    <row r="113" spans="1:10" ht="27" customHeight="1">
      <c r="A113" s="16"/>
      <c r="B113" s="15"/>
      <c r="C113" s="15"/>
      <c r="D113" s="15"/>
      <c r="E113" s="15"/>
      <c r="F113" s="17"/>
      <c r="G113" s="17"/>
      <c r="H113" s="12" t="str">
        <f t="shared" si="6"/>
        <v/>
      </c>
      <c r="I113" s="8" t="str">
        <f>IF(ISNUMBER(H113),H113*'ملخص النتائج'!$C$10,"")</f>
        <v/>
      </c>
      <c r="J113" s="2" t="str">
        <f t="shared" si="7"/>
        <v/>
      </c>
    </row>
    <row r="114" spans="1:10" ht="27" customHeight="1">
      <c r="A114" s="16"/>
      <c r="B114" s="15"/>
      <c r="C114" s="15"/>
      <c r="D114" s="15"/>
      <c r="E114" s="15"/>
      <c r="F114" s="17"/>
      <c r="G114" s="17"/>
      <c r="H114" s="12" t="str">
        <f t="shared" si="6"/>
        <v/>
      </c>
      <c r="I114" s="8" t="str">
        <f>IF(ISNUMBER(H114),H114*'ملخص النتائج'!$C$10,"")</f>
        <v/>
      </c>
      <c r="J114" s="2" t="str">
        <f t="shared" si="7"/>
        <v/>
      </c>
    </row>
    <row r="115" spans="1:10" ht="27" customHeight="1">
      <c r="A115" s="16"/>
      <c r="B115" s="15"/>
      <c r="C115" s="15"/>
      <c r="D115" s="15"/>
      <c r="E115" s="15"/>
      <c r="F115" s="17"/>
      <c r="G115" s="17"/>
      <c r="H115" s="12" t="str">
        <f t="shared" si="6"/>
        <v/>
      </c>
      <c r="I115" s="8" t="str">
        <f>IF(ISNUMBER(H115),H115*'ملخص النتائج'!$C$10,"")</f>
        <v/>
      </c>
      <c r="J115" s="2" t="str">
        <f t="shared" si="7"/>
        <v/>
      </c>
    </row>
    <row r="116" spans="1:10" ht="27" customHeight="1">
      <c r="A116" s="16"/>
      <c r="B116" s="15"/>
      <c r="C116" s="15"/>
      <c r="D116" s="15"/>
      <c r="E116" s="15"/>
      <c r="F116" s="17"/>
      <c r="G116" s="17"/>
      <c r="H116" s="12" t="str">
        <f t="shared" si="6"/>
        <v/>
      </c>
      <c r="I116" s="8" t="str">
        <f>IF(ISNUMBER(H116),H116*'ملخص النتائج'!$C$10,"")</f>
        <v/>
      </c>
      <c r="J116" s="2" t="str">
        <f t="shared" si="7"/>
        <v/>
      </c>
    </row>
    <row r="117" spans="1:10" ht="27" customHeight="1">
      <c r="A117" s="16"/>
      <c r="B117" s="15"/>
      <c r="C117" s="15"/>
      <c r="D117" s="15"/>
      <c r="E117" s="15"/>
      <c r="F117" s="17"/>
      <c r="G117" s="17"/>
      <c r="H117" s="12" t="str">
        <f t="shared" si="6"/>
        <v/>
      </c>
      <c r="I117" s="8" t="str">
        <f>IF(ISNUMBER(H117),H117*'ملخص النتائج'!$C$10,"")</f>
        <v/>
      </c>
      <c r="J117" s="2" t="str">
        <f t="shared" si="7"/>
        <v/>
      </c>
    </row>
    <row r="118" spans="1:10" ht="27" customHeight="1">
      <c r="A118" s="16"/>
      <c r="B118" s="15"/>
      <c r="C118" s="15"/>
      <c r="D118" s="15"/>
      <c r="E118" s="15"/>
      <c r="F118" s="17"/>
      <c r="G118" s="17"/>
      <c r="H118" s="12" t="str">
        <f t="shared" si="6"/>
        <v/>
      </c>
      <c r="I118" s="8" t="str">
        <f>IF(ISNUMBER(H118),H118*'ملخص النتائج'!$C$10,"")</f>
        <v/>
      </c>
      <c r="J118" s="2" t="str">
        <f t="shared" si="7"/>
        <v/>
      </c>
    </row>
    <row r="119" spans="1:10" ht="27" customHeight="1">
      <c r="A119" s="16"/>
      <c r="B119" s="15"/>
      <c r="C119" s="15"/>
      <c r="D119" s="15"/>
      <c r="E119" s="15"/>
      <c r="F119" s="17"/>
      <c r="G119" s="17"/>
      <c r="H119" s="12" t="str">
        <f t="shared" si="6"/>
        <v/>
      </c>
      <c r="I119" s="8" t="str">
        <f>IF(ISNUMBER(H119),H119*'ملخص النتائج'!$C$10,"")</f>
        <v/>
      </c>
      <c r="J119" s="2" t="str">
        <f t="shared" si="7"/>
        <v/>
      </c>
    </row>
    <row r="120" spans="1:10" ht="27" customHeight="1">
      <c r="A120" s="16"/>
      <c r="B120" s="15"/>
      <c r="C120" s="15"/>
      <c r="D120" s="15"/>
      <c r="E120" s="15"/>
      <c r="F120" s="17"/>
      <c r="G120" s="17"/>
      <c r="H120" s="12" t="str">
        <f t="shared" si="6"/>
        <v/>
      </c>
      <c r="I120" s="8" t="str">
        <f>IF(ISNUMBER(H120),H120*'ملخص النتائج'!$C$10,"")</f>
        <v/>
      </c>
      <c r="J120" s="2" t="str">
        <f t="shared" si="7"/>
        <v/>
      </c>
    </row>
    <row r="121" spans="1:10" ht="27" customHeight="1">
      <c r="A121" s="16"/>
      <c r="B121" s="15"/>
      <c r="C121" s="15"/>
      <c r="D121" s="15"/>
      <c r="E121" s="15"/>
      <c r="F121" s="17"/>
      <c r="G121" s="17"/>
      <c r="H121" s="12" t="str">
        <f t="shared" si="6"/>
        <v/>
      </c>
      <c r="I121" s="8" t="str">
        <f>IF(ISNUMBER(H121),H121*'ملخص النتائج'!$C$10,"")</f>
        <v/>
      </c>
      <c r="J121" s="2" t="str">
        <f t="shared" si="7"/>
        <v/>
      </c>
    </row>
    <row r="122" spans="1:10" ht="27" customHeight="1">
      <c r="A122" s="16"/>
      <c r="B122" s="15"/>
      <c r="C122" s="15"/>
      <c r="D122" s="15"/>
      <c r="E122" s="15"/>
      <c r="F122" s="17"/>
      <c r="G122" s="17"/>
      <c r="H122" s="12" t="str">
        <f t="shared" si="6"/>
        <v/>
      </c>
      <c r="I122" s="8" t="str">
        <f>IF(ISNUMBER(H122),H122*'ملخص النتائج'!$C$10,"")</f>
        <v/>
      </c>
      <c r="J122" s="2" t="str">
        <f t="shared" si="7"/>
        <v/>
      </c>
    </row>
    <row r="123" spans="1:10" ht="27" customHeight="1">
      <c r="A123" s="16"/>
      <c r="B123" s="15"/>
      <c r="C123" s="15"/>
      <c r="D123" s="15"/>
      <c r="E123" s="15"/>
      <c r="F123" s="17"/>
      <c r="G123" s="17"/>
      <c r="H123" s="12" t="str">
        <f t="shared" si="6"/>
        <v/>
      </c>
      <c r="I123" s="8" t="str">
        <f>IF(ISNUMBER(H123),H123*'ملخص النتائج'!$C$10,"")</f>
        <v/>
      </c>
      <c r="J123" s="2" t="str">
        <f t="shared" si="7"/>
        <v/>
      </c>
    </row>
    <row r="124" spans="1:10" ht="27" customHeight="1">
      <c r="A124" s="16"/>
      <c r="B124" s="15"/>
      <c r="C124" s="15"/>
      <c r="D124" s="15"/>
      <c r="E124" s="15"/>
      <c r="F124" s="17"/>
      <c r="G124" s="17"/>
      <c r="H124" s="12" t="str">
        <f t="shared" si="6"/>
        <v/>
      </c>
      <c r="I124" s="8" t="str">
        <f>IF(ISNUMBER(H124),H124*'ملخص النتائج'!$C$10,"")</f>
        <v/>
      </c>
      <c r="J124" s="2" t="str">
        <f t="shared" si="7"/>
        <v/>
      </c>
    </row>
    <row r="125" spans="1:10" ht="27" customHeight="1">
      <c r="A125" s="16"/>
      <c r="B125" s="15"/>
      <c r="C125" s="15"/>
      <c r="D125" s="15"/>
      <c r="E125" s="15"/>
      <c r="F125" s="17"/>
      <c r="G125" s="17"/>
      <c r="H125" s="12" t="str">
        <f t="shared" si="6"/>
        <v/>
      </c>
      <c r="I125" s="8" t="str">
        <f>IF(ISNUMBER(H125),H125*'ملخص النتائج'!$C$10,"")</f>
        <v/>
      </c>
      <c r="J125" s="2" t="str">
        <f t="shared" si="7"/>
        <v/>
      </c>
    </row>
    <row r="126" spans="1:10" ht="27" customHeight="1">
      <c r="A126" s="16"/>
      <c r="B126" s="15"/>
      <c r="C126" s="15"/>
      <c r="D126" s="15"/>
      <c r="E126" s="15"/>
      <c r="F126" s="17"/>
      <c r="G126" s="17"/>
      <c r="H126" s="12" t="str">
        <f t="shared" si="6"/>
        <v/>
      </c>
      <c r="I126" s="8" t="str">
        <f>IF(ISNUMBER(H126),H126*'ملخص النتائج'!$C$10,"")</f>
        <v/>
      </c>
      <c r="J126" s="2" t="str">
        <f t="shared" si="7"/>
        <v/>
      </c>
    </row>
    <row r="127" spans="1:10" ht="27" customHeight="1">
      <c r="A127" s="16"/>
      <c r="B127" s="15"/>
      <c r="C127" s="15"/>
      <c r="D127" s="15"/>
      <c r="E127" s="15"/>
      <c r="F127" s="17"/>
      <c r="G127" s="17"/>
      <c r="H127" s="12" t="str">
        <f t="shared" si="6"/>
        <v/>
      </c>
      <c r="I127" s="8" t="str">
        <f>IF(ISNUMBER(H127),H127*'ملخص النتائج'!$C$10,"")</f>
        <v/>
      </c>
      <c r="J127" s="2" t="str">
        <f t="shared" si="7"/>
        <v/>
      </c>
    </row>
    <row r="128" spans="1:10" ht="27" customHeight="1">
      <c r="A128" s="16"/>
      <c r="B128" s="15"/>
      <c r="C128" s="15"/>
      <c r="D128" s="15"/>
      <c r="E128" s="15"/>
      <c r="F128" s="17"/>
      <c r="G128" s="17"/>
      <c r="H128" s="12" t="str">
        <f t="shared" si="6"/>
        <v/>
      </c>
      <c r="I128" s="8" t="str">
        <f>IF(ISNUMBER(H128),H128*'ملخص النتائج'!$C$10,"")</f>
        <v/>
      </c>
      <c r="J128" s="2" t="str">
        <f t="shared" si="7"/>
        <v/>
      </c>
    </row>
    <row r="129" spans="1:10" ht="27" customHeight="1">
      <c r="A129" s="16"/>
      <c r="B129" s="15"/>
      <c r="C129" s="15"/>
      <c r="D129" s="15"/>
      <c r="E129" s="15"/>
      <c r="F129" s="17"/>
      <c r="G129" s="17"/>
      <c r="H129" s="12" t="str">
        <f t="shared" si="6"/>
        <v/>
      </c>
      <c r="I129" s="8" t="str">
        <f>IF(ISNUMBER(H129),H129*'ملخص النتائج'!$C$10,"")</f>
        <v/>
      </c>
      <c r="J129" s="2" t="str">
        <f t="shared" si="7"/>
        <v/>
      </c>
    </row>
    <row r="130" spans="1:10" ht="27" customHeight="1">
      <c r="A130" s="16"/>
      <c r="B130" s="15"/>
      <c r="C130" s="15"/>
      <c r="D130" s="15"/>
      <c r="E130" s="15"/>
      <c r="F130" s="17"/>
      <c r="G130" s="17"/>
      <c r="H130" s="12" t="str">
        <f t="shared" si="6"/>
        <v/>
      </c>
      <c r="I130" s="8" t="str">
        <f>IF(ISNUMBER(H130),H130*'ملخص النتائج'!$C$10,"")</f>
        <v/>
      </c>
      <c r="J130" s="2" t="str">
        <f t="shared" si="7"/>
        <v/>
      </c>
    </row>
    <row r="131" spans="1:10" ht="27" customHeight="1">
      <c r="A131" s="16"/>
      <c r="B131" s="15"/>
      <c r="C131" s="15"/>
      <c r="D131" s="15"/>
      <c r="E131" s="15"/>
      <c r="F131" s="17"/>
      <c r="G131" s="17"/>
      <c r="H131" s="12" t="str">
        <f t="shared" si="6"/>
        <v/>
      </c>
      <c r="I131" s="8" t="str">
        <f>IF(ISNUMBER(H131),H131*'ملخص النتائج'!$C$10,"")</f>
        <v/>
      </c>
      <c r="J131" s="2" t="str">
        <f t="shared" si="7"/>
        <v/>
      </c>
    </row>
    <row r="132" spans="1:10" ht="27" customHeight="1">
      <c r="A132" s="16"/>
      <c r="B132" s="15"/>
      <c r="C132" s="15"/>
      <c r="D132" s="15"/>
      <c r="E132" s="15"/>
      <c r="F132" s="17"/>
      <c r="G132" s="17"/>
      <c r="H132" s="12" t="str">
        <f t="shared" si="6"/>
        <v/>
      </c>
      <c r="I132" s="8" t="str">
        <f>IF(ISNUMBER(H132),H132*'ملخص النتائج'!$C$10,"")</f>
        <v/>
      </c>
      <c r="J132" s="2" t="str">
        <f t="shared" si="7"/>
        <v/>
      </c>
    </row>
    <row r="133" spans="1:10" ht="27" customHeight="1">
      <c r="A133" s="16"/>
      <c r="B133" s="15"/>
      <c r="C133" s="15"/>
      <c r="D133" s="15"/>
      <c r="E133" s="15"/>
      <c r="F133" s="17"/>
      <c r="G133" s="17"/>
      <c r="H133" s="12" t="str">
        <f t="shared" si="6"/>
        <v/>
      </c>
      <c r="I133" s="8" t="str">
        <f>IF(ISNUMBER(H133),H133*'ملخص النتائج'!$C$10,"")</f>
        <v/>
      </c>
      <c r="J133" s="2" t="str">
        <f t="shared" si="7"/>
        <v/>
      </c>
    </row>
    <row r="134" spans="1:10" ht="27" customHeight="1">
      <c r="A134" s="16"/>
      <c r="B134" s="15"/>
      <c r="C134" s="15"/>
      <c r="D134" s="15"/>
      <c r="E134" s="15"/>
      <c r="F134" s="17"/>
      <c r="G134" s="17"/>
      <c r="H134" s="12" t="str">
        <f t="shared" si="6"/>
        <v/>
      </c>
      <c r="I134" s="8" t="str">
        <f>IF(ISNUMBER(H134),H134*'ملخص النتائج'!$C$10,"")</f>
        <v/>
      </c>
      <c r="J134" s="2" t="str">
        <f t="shared" si="7"/>
        <v/>
      </c>
    </row>
    <row r="135" spans="1:10" ht="27" customHeight="1">
      <c r="A135" s="16"/>
      <c r="B135" s="15"/>
      <c r="C135" s="15"/>
      <c r="D135" s="15"/>
      <c r="E135" s="15"/>
      <c r="F135" s="17"/>
      <c r="G135" s="17"/>
      <c r="H135" s="12" t="str">
        <f t="shared" si="6"/>
        <v/>
      </c>
      <c r="I135" s="8" t="str">
        <f>IF(ISNUMBER(H135),H135*'ملخص النتائج'!$C$10,"")</f>
        <v/>
      </c>
      <c r="J135" s="2" t="str">
        <f t="shared" si="7"/>
        <v/>
      </c>
    </row>
    <row r="136" spans="1:10" ht="27" customHeight="1">
      <c r="A136" s="16"/>
      <c r="B136" s="15"/>
      <c r="C136" s="15"/>
      <c r="D136" s="15"/>
      <c r="E136" s="15"/>
      <c r="F136" s="17"/>
      <c r="G136" s="17"/>
      <c r="H136" s="12" t="str">
        <f t="shared" ref="H136:H167" si="8">IF(J136&lt;&gt;"مكتملة","",IF(E136="مخصص",F136,IF(E136="ستوب",-1,IF(E136="هدف 1",1,IF(E136="هدف 2",2,IF(E136="هدف 3",3,0)))))-IF(G136="",0,G136))</f>
        <v/>
      </c>
      <c r="I136" s="8" t="str">
        <f>IF(ISNUMBER(H136),H136*'ملخص النتائج'!$C$10,"")</f>
        <v/>
      </c>
      <c r="J136" s="2" t="str">
        <f t="shared" ref="J136:J167" si="9">IF(COUNTA(A136:G136)=0,"",IF(OR(NOT(ISNUMBER(A136)),NOT(OR(B136="الذهب",B136="اليورو دولار",B136="النفط",B136="الناسداك",B136="البيتكوين",B136="US30")),NOT(OR(C136="شراء",C136="بيع")),NOT(OR(D136="لم يصل لهدف",D136="هدف 1",D136="هدف 2",D136="هدف 3",D136="مفتوحة")),NOT(OR(E136="ستوب",E136="هدف 1",E136="هدف 2",E136="هدف 3",E136="تعادل",E136="مخصص",E136="مفتوحة")),AND(G136&lt;&gt;"",OR(NOT(ISNUMBER(G136)),G136&lt;0)),AND(E136="مخصص",NOT(ISNUMBER(F136))),AND(E136&lt;&gt;"مخصص",F136&lt;&gt;"")),"راجع البيانات",IF(OR(D136="مفتوحة",E136="مفتوحة"),"مفتوحة",IF(OR(AND(E136="هدف 1",D136="لم يصل لهدف"),AND(E136="هدف 2",OR(D136="لم يصل لهدف",D136="هدف 1")),AND(E136="هدف 3",D136&lt;&gt;"هدف 3")),"راجع البيانات","مكتملة"))))</f>
        <v/>
      </c>
    </row>
    <row r="137" spans="1:10" ht="27" customHeight="1">
      <c r="A137" s="16"/>
      <c r="B137" s="15"/>
      <c r="C137" s="15"/>
      <c r="D137" s="15"/>
      <c r="E137" s="15"/>
      <c r="F137" s="17"/>
      <c r="G137" s="17"/>
      <c r="H137" s="12" t="str">
        <f t="shared" si="8"/>
        <v/>
      </c>
      <c r="I137" s="8" t="str">
        <f>IF(ISNUMBER(H137),H137*'ملخص النتائج'!$C$10,"")</f>
        <v/>
      </c>
      <c r="J137" s="2" t="str">
        <f t="shared" si="9"/>
        <v/>
      </c>
    </row>
    <row r="138" spans="1:10" ht="27" customHeight="1">
      <c r="A138" s="16"/>
      <c r="B138" s="15"/>
      <c r="C138" s="15"/>
      <c r="D138" s="15"/>
      <c r="E138" s="15"/>
      <c r="F138" s="17"/>
      <c r="G138" s="17"/>
      <c r="H138" s="12" t="str">
        <f t="shared" si="8"/>
        <v/>
      </c>
      <c r="I138" s="8" t="str">
        <f>IF(ISNUMBER(H138),H138*'ملخص النتائج'!$C$10,"")</f>
        <v/>
      </c>
      <c r="J138" s="2" t="str">
        <f t="shared" si="9"/>
        <v/>
      </c>
    </row>
    <row r="139" spans="1:10" ht="27" customHeight="1">
      <c r="A139" s="16"/>
      <c r="B139" s="15"/>
      <c r="C139" s="15"/>
      <c r="D139" s="15"/>
      <c r="E139" s="15"/>
      <c r="F139" s="17"/>
      <c r="G139" s="17"/>
      <c r="H139" s="12" t="str">
        <f t="shared" si="8"/>
        <v/>
      </c>
      <c r="I139" s="8" t="str">
        <f>IF(ISNUMBER(H139),H139*'ملخص النتائج'!$C$10,"")</f>
        <v/>
      </c>
      <c r="J139" s="2" t="str">
        <f t="shared" si="9"/>
        <v/>
      </c>
    </row>
    <row r="140" spans="1:10" ht="27" customHeight="1">
      <c r="A140" s="16"/>
      <c r="B140" s="15"/>
      <c r="C140" s="15"/>
      <c r="D140" s="15"/>
      <c r="E140" s="15"/>
      <c r="F140" s="17"/>
      <c r="G140" s="17"/>
      <c r="H140" s="12" t="str">
        <f t="shared" si="8"/>
        <v/>
      </c>
      <c r="I140" s="8" t="str">
        <f>IF(ISNUMBER(H140),H140*'ملخص النتائج'!$C$10,"")</f>
        <v/>
      </c>
      <c r="J140" s="2" t="str">
        <f t="shared" si="9"/>
        <v/>
      </c>
    </row>
    <row r="141" spans="1:10" ht="27" customHeight="1">
      <c r="A141" s="16"/>
      <c r="B141" s="15"/>
      <c r="C141" s="15"/>
      <c r="D141" s="15"/>
      <c r="E141" s="15"/>
      <c r="F141" s="17"/>
      <c r="G141" s="17"/>
      <c r="H141" s="12" t="str">
        <f t="shared" si="8"/>
        <v/>
      </c>
      <c r="I141" s="8" t="str">
        <f>IF(ISNUMBER(H141),H141*'ملخص النتائج'!$C$10,"")</f>
        <v/>
      </c>
      <c r="J141" s="2" t="str">
        <f t="shared" si="9"/>
        <v/>
      </c>
    </row>
    <row r="142" spans="1:10" ht="27" customHeight="1">
      <c r="A142" s="16"/>
      <c r="B142" s="15"/>
      <c r="C142" s="15"/>
      <c r="D142" s="15"/>
      <c r="E142" s="15"/>
      <c r="F142" s="17"/>
      <c r="G142" s="17"/>
      <c r="H142" s="12" t="str">
        <f t="shared" si="8"/>
        <v/>
      </c>
      <c r="I142" s="8" t="str">
        <f>IF(ISNUMBER(H142),H142*'ملخص النتائج'!$C$10,"")</f>
        <v/>
      </c>
      <c r="J142" s="2" t="str">
        <f t="shared" si="9"/>
        <v/>
      </c>
    </row>
    <row r="143" spans="1:10" ht="27" customHeight="1">
      <c r="A143" s="16"/>
      <c r="B143" s="15"/>
      <c r="C143" s="15"/>
      <c r="D143" s="15"/>
      <c r="E143" s="15"/>
      <c r="F143" s="17"/>
      <c r="G143" s="17"/>
      <c r="H143" s="12" t="str">
        <f t="shared" si="8"/>
        <v/>
      </c>
      <c r="I143" s="8" t="str">
        <f>IF(ISNUMBER(H143),H143*'ملخص النتائج'!$C$10,"")</f>
        <v/>
      </c>
      <c r="J143" s="2" t="str">
        <f t="shared" si="9"/>
        <v/>
      </c>
    </row>
    <row r="144" spans="1:10" ht="27" customHeight="1">
      <c r="A144" s="16"/>
      <c r="B144" s="15"/>
      <c r="C144" s="15"/>
      <c r="D144" s="15"/>
      <c r="E144" s="15"/>
      <c r="F144" s="17"/>
      <c r="G144" s="17"/>
      <c r="H144" s="12" t="str">
        <f t="shared" si="8"/>
        <v/>
      </c>
      <c r="I144" s="8" t="str">
        <f>IF(ISNUMBER(H144),H144*'ملخص النتائج'!$C$10,"")</f>
        <v/>
      </c>
      <c r="J144" s="2" t="str">
        <f t="shared" si="9"/>
        <v/>
      </c>
    </row>
    <row r="145" spans="1:10" ht="27" customHeight="1">
      <c r="A145" s="16"/>
      <c r="B145" s="15"/>
      <c r="C145" s="15"/>
      <c r="D145" s="15"/>
      <c r="E145" s="15"/>
      <c r="F145" s="17"/>
      <c r="G145" s="17"/>
      <c r="H145" s="12" t="str">
        <f t="shared" si="8"/>
        <v/>
      </c>
      <c r="I145" s="8" t="str">
        <f>IF(ISNUMBER(H145),H145*'ملخص النتائج'!$C$10,"")</f>
        <v/>
      </c>
      <c r="J145" s="2" t="str">
        <f t="shared" si="9"/>
        <v/>
      </c>
    </row>
    <row r="146" spans="1:10" ht="27" customHeight="1">
      <c r="A146" s="16"/>
      <c r="B146" s="15"/>
      <c r="C146" s="15"/>
      <c r="D146" s="15"/>
      <c r="E146" s="15"/>
      <c r="F146" s="17"/>
      <c r="G146" s="17"/>
      <c r="H146" s="12" t="str">
        <f t="shared" si="8"/>
        <v/>
      </c>
      <c r="I146" s="8" t="str">
        <f>IF(ISNUMBER(H146),H146*'ملخص النتائج'!$C$10,"")</f>
        <v/>
      </c>
      <c r="J146" s="2" t="str">
        <f t="shared" si="9"/>
        <v/>
      </c>
    </row>
    <row r="147" spans="1:10" ht="27" customHeight="1">
      <c r="A147" s="16"/>
      <c r="B147" s="15"/>
      <c r="C147" s="15"/>
      <c r="D147" s="15"/>
      <c r="E147" s="15"/>
      <c r="F147" s="17"/>
      <c r="G147" s="17"/>
      <c r="H147" s="12" t="str">
        <f t="shared" si="8"/>
        <v/>
      </c>
      <c r="I147" s="8" t="str">
        <f>IF(ISNUMBER(H147),H147*'ملخص النتائج'!$C$10,"")</f>
        <v/>
      </c>
      <c r="J147" s="2" t="str">
        <f t="shared" si="9"/>
        <v/>
      </c>
    </row>
    <row r="148" spans="1:10" ht="27" customHeight="1">
      <c r="A148" s="16"/>
      <c r="B148" s="15"/>
      <c r="C148" s="15"/>
      <c r="D148" s="15"/>
      <c r="E148" s="15"/>
      <c r="F148" s="17"/>
      <c r="G148" s="17"/>
      <c r="H148" s="12" t="str">
        <f t="shared" si="8"/>
        <v/>
      </c>
      <c r="I148" s="8" t="str">
        <f>IF(ISNUMBER(H148),H148*'ملخص النتائج'!$C$10,"")</f>
        <v/>
      </c>
      <c r="J148" s="2" t="str">
        <f t="shared" si="9"/>
        <v/>
      </c>
    </row>
    <row r="149" spans="1:10" ht="27" customHeight="1">
      <c r="A149" s="16"/>
      <c r="B149" s="15"/>
      <c r="C149" s="15"/>
      <c r="D149" s="15"/>
      <c r="E149" s="15"/>
      <c r="F149" s="17"/>
      <c r="G149" s="17"/>
      <c r="H149" s="12" t="str">
        <f t="shared" si="8"/>
        <v/>
      </c>
      <c r="I149" s="8" t="str">
        <f>IF(ISNUMBER(H149),H149*'ملخص النتائج'!$C$10,"")</f>
        <v/>
      </c>
      <c r="J149" s="2" t="str">
        <f t="shared" si="9"/>
        <v/>
      </c>
    </row>
    <row r="150" spans="1:10" ht="27" customHeight="1">
      <c r="A150" s="16"/>
      <c r="B150" s="15"/>
      <c r="C150" s="15"/>
      <c r="D150" s="15"/>
      <c r="E150" s="15"/>
      <c r="F150" s="17"/>
      <c r="G150" s="17"/>
      <c r="H150" s="12" t="str">
        <f t="shared" si="8"/>
        <v/>
      </c>
      <c r="I150" s="8" t="str">
        <f>IF(ISNUMBER(H150),H150*'ملخص النتائج'!$C$10,"")</f>
        <v/>
      </c>
      <c r="J150" s="2" t="str">
        <f t="shared" si="9"/>
        <v/>
      </c>
    </row>
    <row r="151" spans="1:10" ht="27" customHeight="1">
      <c r="A151" s="16"/>
      <c r="B151" s="15"/>
      <c r="C151" s="15"/>
      <c r="D151" s="15"/>
      <c r="E151" s="15"/>
      <c r="F151" s="17"/>
      <c r="G151" s="17"/>
      <c r="H151" s="12" t="str">
        <f t="shared" si="8"/>
        <v/>
      </c>
      <c r="I151" s="8" t="str">
        <f>IF(ISNUMBER(H151),H151*'ملخص النتائج'!$C$10,"")</f>
        <v/>
      </c>
      <c r="J151" s="2" t="str">
        <f t="shared" si="9"/>
        <v/>
      </c>
    </row>
    <row r="152" spans="1:10" ht="27" customHeight="1">
      <c r="A152" s="16"/>
      <c r="B152" s="15"/>
      <c r="C152" s="15"/>
      <c r="D152" s="15"/>
      <c r="E152" s="15"/>
      <c r="F152" s="17"/>
      <c r="G152" s="17"/>
      <c r="H152" s="12" t="str">
        <f t="shared" si="8"/>
        <v/>
      </c>
      <c r="I152" s="8" t="str">
        <f>IF(ISNUMBER(H152),H152*'ملخص النتائج'!$C$10,"")</f>
        <v/>
      </c>
      <c r="J152" s="2" t="str">
        <f t="shared" si="9"/>
        <v/>
      </c>
    </row>
    <row r="153" spans="1:10" ht="27" customHeight="1">
      <c r="A153" s="16"/>
      <c r="B153" s="15"/>
      <c r="C153" s="15"/>
      <c r="D153" s="15"/>
      <c r="E153" s="15"/>
      <c r="F153" s="17"/>
      <c r="G153" s="17"/>
      <c r="H153" s="12" t="str">
        <f t="shared" si="8"/>
        <v/>
      </c>
      <c r="I153" s="8" t="str">
        <f>IF(ISNUMBER(H153),H153*'ملخص النتائج'!$C$10,"")</f>
        <v/>
      </c>
      <c r="J153" s="2" t="str">
        <f t="shared" si="9"/>
        <v/>
      </c>
    </row>
    <row r="154" spans="1:10" ht="27" customHeight="1">
      <c r="A154" s="16"/>
      <c r="B154" s="15"/>
      <c r="C154" s="15"/>
      <c r="D154" s="15"/>
      <c r="E154" s="15"/>
      <c r="F154" s="17"/>
      <c r="G154" s="17"/>
      <c r="H154" s="12" t="str">
        <f t="shared" si="8"/>
        <v/>
      </c>
      <c r="I154" s="8" t="str">
        <f>IF(ISNUMBER(H154),H154*'ملخص النتائج'!$C$10,"")</f>
        <v/>
      </c>
      <c r="J154" s="2" t="str">
        <f t="shared" si="9"/>
        <v/>
      </c>
    </row>
    <row r="155" spans="1:10" ht="27" customHeight="1">
      <c r="A155" s="16"/>
      <c r="B155" s="15"/>
      <c r="C155" s="15"/>
      <c r="D155" s="15"/>
      <c r="E155" s="15"/>
      <c r="F155" s="17"/>
      <c r="G155" s="17"/>
      <c r="H155" s="12" t="str">
        <f t="shared" si="8"/>
        <v/>
      </c>
      <c r="I155" s="8" t="str">
        <f>IF(ISNUMBER(H155),H155*'ملخص النتائج'!$C$10,"")</f>
        <v/>
      </c>
      <c r="J155" s="2" t="str">
        <f t="shared" si="9"/>
        <v/>
      </c>
    </row>
    <row r="156" spans="1:10" ht="27" customHeight="1">
      <c r="A156" s="16"/>
      <c r="B156" s="15"/>
      <c r="C156" s="15"/>
      <c r="D156" s="15"/>
      <c r="E156" s="15"/>
      <c r="F156" s="17"/>
      <c r="G156" s="17"/>
      <c r="H156" s="12" t="str">
        <f t="shared" si="8"/>
        <v/>
      </c>
      <c r="I156" s="8" t="str">
        <f>IF(ISNUMBER(H156),H156*'ملخص النتائج'!$C$10,"")</f>
        <v/>
      </c>
      <c r="J156" s="2" t="str">
        <f t="shared" si="9"/>
        <v/>
      </c>
    </row>
    <row r="157" spans="1:10" ht="27" customHeight="1">
      <c r="A157" s="16"/>
      <c r="B157" s="15"/>
      <c r="C157" s="15"/>
      <c r="D157" s="15"/>
      <c r="E157" s="15"/>
      <c r="F157" s="17"/>
      <c r="G157" s="17"/>
      <c r="H157" s="12" t="str">
        <f t="shared" si="8"/>
        <v/>
      </c>
      <c r="I157" s="8" t="str">
        <f>IF(ISNUMBER(H157),H157*'ملخص النتائج'!$C$10,"")</f>
        <v/>
      </c>
      <c r="J157" s="2" t="str">
        <f t="shared" si="9"/>
        <v/>
      </c>
    </row>
    <row r="158" spans="1:10" ht="27" customHeight="1">
      <c r="A158" s="16"/>
      <c r="B158" s="15"/>
      <c r="C158" s="15"/>
      <c r="D158" s="15"/>
      <c r="E158" s="15"/>
      <c r="F158" s="17"/>
      <c r="G158" s="17"/>
      <c r="H158" s="12" t="str">
        <f t="shared" si="8"/>
        <v/>
      </c>
      <c r="I158" s="8" t="str">
        <f>IF(ISNUMBER(H158),H158*'ملخص النتائج'!$C$10,"")</f>
        <v/>
      </c>
      <c r="J158" s="2" t="str">
        <f t="shared" si="9"/>
        <v/>
      </c>
    </row>
    <row r="159" spans="1:10" ht="27" customHeight="1">
      <c r="A159" s="16"/>
      <c r="B159" s="15"/>
      <c r="C159" s="15"/>
      <c r="D159" s="15"/>
      <c r="E159" s="15"/>
      <c r="F159" s="17"/>
      <c r="G159" s="17"/>
      <c r="H159" s="12" t="str">
        <f t="shared" si="8"/>
        <v/>
      </c>
      <c r="I159" s="8" t="str">
        <f>IF(ISNUMBER(H159),H159*'ملخص النتائج'!$C$10,"")</f>
        <v/>
      </c>
      <c r="J159" s="2" t="str">
        <f t="shared" si="9"/>
        <v/>
      </c>
    </row>
    <row r="160" spans="1:10" ht="27" customHeight="1">
      <c r="A160" s="16"/>
      <c r="B160" s="15"/>
      <c r="C160" s="15"/>
      <c r="D160" s="15"/>
      <c r="E160" s="15"/>
      <c r="F160" s="17"/>
      <c r="G160" s="17"/>
      <c r="H160" s="12" t="str">
        <f t="shared" si="8"/>
        <v/>
      </c>
      <c r="I160" s="8" t="str">
        <f>IF(ISNUMBER(H160),H160*'ملخص النتائج'!$C$10,"")</f>
        <v/>
      </c>
      <c r="J160" s="2" t="str">
        <f t="shared" si="9"/>
        <v/>
      </c>
    </row>
    <row r="161" spans="1:10" ht="27" customHeight="1">
      <c r="A161" s="16"/>
      <c r="B161" s="15"/>
      <c r="C161" s="15"/>
      <c r="D161" s="15"/>
      <c r="E161" s="15"/>
      <c r="F161" s="17"/>
      <c r="G161" s="17"/>
      <c r="H161" s="12" t="str">
        <f t="shared" si="8"/>
        <v/>
      </c>
      <c r="I161" s="8" t="str">
        <f>IF(ISNUMBER(H161),H161*'ملخص النتائج'!$C$10,"")</f>
        <v/>
      </c>
      <c r="J161" s="2" t="str">
        <f t="shared" si="9"/>
        <v/>
      </c>
    </row>
    <row r="162" spans="1:10" ht="27" customHeight="1">
      <c r="A162" s="16"/>
      <c r="B162" s="15"/>
      <c r="C162" s="15"/>
      <c r="D162" s="15"/>
      <c r="E162" s="15"/>
      <c r="F162" s="17"/>
      <c r="G162" s="17"/>
      <c r="H162" s="12" t="str">
        <f t="shared" si="8"/>
        <v/>
      </c>
      <c r="I162" s="8" t="str">
        <f>IF(ISNUMBER(H162),H162*'ملخص النتائج'!$C$10,"")</f>
        <v/>
      </c>
      <c r="J162" s="2" t="str">
        <f t="shared" si="9"/>
        <v/>
      </c>
    </row>
    <row r="163" spans="1:10" ht="27" customHeight="1">
      <c r="A163" s="16"/>
      <c r="B163" s="15"/>
      <c r="C163" s="15"/>
      <c r="D163" s="15"/>
      <c r="E163" s="15"/>
      <c r="F163" s="17"/>
      <c r="G163" s="17"/>
      <c r="H163" s="12" t="str">
        <f t="shared" si="8"/>
        <v/>
      </c>
      <c r="I163" s="8" t="str">
        <f>IF(ISNUMBER(H163),H163*'ملخص النتائج'!$C$10,"")</f>
        <v/>
      </c>
      <c r="J163" s="2" t="str">
        <f t="shared" si="9"/>
        <v/>
      </c>
    </row>
    <row r="164" spans="1:10" ht="27" customHeight="1">
      <c r="A164" s="16"/>
      <c r="B164" s="15"/>
      <c r="C164" s="15"/>
      <c r="D164" s="15"/>
      <c r="E164" s="15"/>
      <c r="F164" s="17"/>
      <c r="G164" s="17"/>
      <c r="H164" s="12" t="str">
        <f t="shared" si="8"/>
        <v/>
      </c>
      <c r="I164" s="8" t="str">
        <f>IF(ISNUMBER(H164),H164*'ملخص النتائج'!$C$10,"")</f>
        <v/>
      </c>
      <c r="J164" s="2" t="str">
        <f t="shared" si="9"/>
        <v/>
      </c>
    </row>
    <row r="165" spans="1:10" ht="27" customHeight="1">
      <c r="A165" s="16"/>
      <c r="B165" s="15"/>
      <c r="C165" s="15"/>
      <c r="D165" s="15"/>
      <c r="E165" s="15"/>
      <c r="F165" s="17"/>
      <c r="G165" s="17"/>
      <c r="H165" s="12" t="str">
        <f t="shared" si="8"/>
        <v/>
      </c>
      <c r="I165" s="8" t="str">
        <f>IF(ISNUMBER(H165),H165*'ملخص النتائج'!$C$10,"")</f>
        <v/>
      </c>
      <c r="J165" s="2" t="str">
        <f t="shared" si="9"/>
        <v/>
      </c>
    </row>
    <row r="166" spans="1:10" ht="27" customHeight="1">
      <c r="A166" s="16"/>
      <c r="B166" s="15"/>
      <c r="C166" s="15"/>
      <c r="D166" s="15"/>
      <c r="E166" s="15"/>
      <c r="F166" s="17"/>
      <c r="G166" s="17"/>
      <c r="H166" s="12" t="str">
        <f t="shared" si="8"/>
        <v/>
      </c>
      <c r="I166" s="8" t="str">
        <f>IF(ISNUMBER(H166),H166*'ملخص النتائج'!$C$10,"")</f>
        <v/>
      </c>
      <c r="J166" s="2" t="str">
        <f t="shared" si="9"/>
        <v/>
      </c>
    </row>
    <row r="167" spans="1:10" ht="27" customHeight="1">
      <c r="A167" s="16"/>
      <c r="B167" s="15"/>
      <c r="C167" s="15"/>
      <c r="D167" s="15"/>
      <c r="E167" s="15"/>
      <c r="F167" s="17"/>
      <c r="G167" s="17"/>
      <c r="H167" s="12" t="str">
        <f t="shared" si="8"/>
        <v/>
      </c>
      <c r="I167" s="8" t="str">
        <f>IF(ISNUMBER(H167),H167*'ملخص النتائج'!$C$10,"")</f>
        <v/>
      </c>
      <c r="J167" s="2" t="str">
        <f t="shared" si="9"/>
        <v/>
      </c>
    </row>
    <row r="168" spans="1:10" ht="27" customHeight="1">
      <c r="A168" s="16"/>
      <c r="B168" s="15"/>
      <c r="C168" s="15"/>
      <c r="D168" s="15"/>
      <c r="E168" s="15"/>
      <c r="F168" s="17"/>
      <c r="G168" s="17"/>
      <c r="H168" s="12" t="str">
        <f t="shared" ref="H168:H199" si="10">IF(J168&lt;&gt;"مكتملة","",IF(E168="مخصص",F168,IF(E168="ستوب",-1,IF(E168="هدف 1",1,IF(E168="هدف 2",2,IF(E168="هدف 3",3,0)))))-IF(G168="",0,G168))</f>
        <v/>
      </c>
      <c r="I168" s="8" t="str">
        <f>IF(ISNUMBER(H168),H168*'ملخص النتائج'!$C$10,"")</f>
        <v/>
      </c>
      <c r="J168" s="2" t="str">
        <f t="shared" ref="J168:J199" si="11">IF(COUNTA(A168:G168)=0,"",IF(OR(NOT(ISNUMBER(A168)),NOT(OR(B168="الذهب",B168="اليورو دولار",B168="النفط",B168="الناسداك",B168="البيتكوين",B168="US30")),NOT(OR(C168="شراء",C168="بيع")),NOT(OR(D168="لم يصل لهدف",D168="هدف 1",D168="هدف 2",D168="هدف 3",D168="مفتوحة")),NOT(OR(E168="ستوب",E168="هدف 1",E168="هدف 2",E168="هدف 3",E168="تعادل",E168="مخصص",E168="مفتوحة")),AND(G168&lt;&gt;"",OR(NOT(ISNUMBER(G168)),G168&lt;0)),AND(E168="مخصص",NOT(ISNUMBER(F168))),AND(E168&lt;&gt;"مخصص",F168&lt;&gt;"")),"راجع البيانات",IF(OR(D168="مفتوحة",E168="مفتوحة"),"مفتوحة",IF(OR(AND(E168="هدف 1",D168="لم يصل لهدف"),AND(E168="هدف 2",OR(D168="لم يصل لهدف",D168="هدف 1")),AND(E168="هدف 3",D168&lt;&gt;"هدف 3")),"راجع البيانات","مكتملة"))))</f>
        <v/>
      </c>
    </row>
    <row r="169" spans="1:10" ht="27" customHeight="1">
      <c r="A169" s="16"/>
      <c r="B169" s="15"/>
      <c r="C169" s="15"/>
      <c r="D169" s="15"/>
      <c r="E169" s="15"/>
      <c r="F169" s="17"/>
      <c r="G169" s="17"/>
      <c r="H169" s="12" t="str">
        <f t="shared" si="10"/>
        <v/>
      </c>
      <c r="I169" s="8" t="str">
        <f>IF(ISNUMBER(H169),H169*'ملخص النتائج'!$C$10,"")</f>
        <v/>
      </c>
      <c r="J169" s="2" t="str">
        <f t="shared" si="11"/>
        <v/>
      </c>
    </row>
    <row r="170" spans="1:10" ht="27" customHeight="1">
      <c r="A170" s="16"/>
      <c r="B170" s="15"/>
      <c r="C170" s="15"/>
      <c r="D170" s="15"/>
      <c r="E170" s="15"/>
      <c r="F170" s="17"/>
      <c r="G170" s="17"/>
      <c r="H170" s="12" t="str">
        <f t="shared" si="10"/>
        <v/>
      </c>
      <c r="I170" s="8" t="str">
        <f>IF(ISNUMBER(H170),H170*'ملخص النتائج'!$C$10,"")</f>
        <v/>
      </c>
      <c r="J170" s="2" t="str">
        <f t="shared" si="11"/>
        <v/>
      </c>
    </row>
    <row r="171" spans="1:10" ht="27" customHeight="1">
      <c r="A171" s="16"/>
      <c r="B171" s="15"/>
      <c r="C171" s="15"/>
      <c r="D171" s="15"/>
      <c r="E171" s="15"/>
      <c r="F171" s="17"/>
      <c r="G171" s="17"/>
      <c r="H171" s="12" t="str">
        <f t="shared" si="10"/>
        <v/>
      </c>
      <c r="I171" s="8" t="str">
        <f>IF(ISNUMBER(H171),H171*'ملخص النتائج'!$C$10,"")</f>
        <v/>
      </c>
      <c r="J171" s="2" t="str">
        <f t="shared" si="11"/>
        <v/>
      </c>
    </row>
    <row r="172" spans="1:10" ht="27" customHeight="1">
      <c r="A172" s="16"/>
      <c r="B172" s="15"/>
      <c r="C172" s="15"/>
      <c r="D172" s="15"/>
      <c r="E172" s="15"/>
      <c r="F172" s="17"/>
      <c r="G172" s="17"/>
      <c r="H172" s="12" t="str">
        <f t="shared" si="10"/>
        <v/>
      </c>
      <c r="I172" s="8" t="str">
        <f>IF(ISNUMBER(H172),H172*'ملخص النتائج'!$C$10,"")</f>
        <v/>
      </c>
      <c r="J172" s="2" t="str">
        <f t="shared" si="11"/>
        <v/>
      </c>
    </row>
    <row r="173" spans="1:10" ht="27" customHeight="1">
      <c r="A173" s="16"/>
      <c r="B173" s="15"/>
      <c r="C173" s="15"/>
      <c r="D173" s="15"/>
      <c r="E173" s="15"/>
      <c r="F173" s="17"/>
      <c r="G173" s="17"/>
      <c r="H173" s="12" t="str">
        <f t="shared" si="10"/>
        <v/>
      </c>
      <c r="I173" s="8" t="str">
        <f>IF(ISNUMBER(H173),H173*'ملخص النتائج'!$C$10,"")</f>
        <v/>
      </c>
      <c r="J173" s="2" t="str">
        <f t="shared" si="11"/>
        <v/>
      </c>
    </row>
    <row r="174" spans="1:10" ht="27" customHeight="1">
      <c r="A174" s="16"/>
      <c r="B174" s="15"/>
      <c r="C174" s="15"/>
      <c r="D174" s="15"/>
      <c r="E174" s="15"/>
      <c r="F174" s="17"/>
      <c r="G174" s="17"/>
      <c r="H174" s="12" t="str">
        <f t="shared" si="10"/>
        <v/>
      </c>
      <c r="I174" s="8" t="str">
        <f>IF(ISNUMBER(H174),H174*'ملخص النتائج'!$C$10,"")</f>
        <v/>
      </c>
      <c r="J174" s="2" t="str">
        <f t="shared" si="11"/>
        <v/>
      </c>
    </row>
    <row r="175" spans="1:10" ht="27" customHeight="1">
      <c r="A175" s="16"/>
      <c r="B175" s="15"/>
      <c r="C175" s="15"/>
      <c r="D175" s="15"/>
      <c r="E175" s="15"/>
      <c r="F175" s="17"/>
      <c r="G175" s="17"/>
      <c r="H175" s="12" t="str">
        <f t="shared" si="10"/>
        <v/>
      </c>
      <c r="I175" s="8" t="str">
        <f>IF(ISNUMBER(H175),H175*'ملخص النتائج'!$C$10,"")</f>
        <v/>
      </c>
      <c r="J175" s="2" t="str">
        <f t="shared" si="11"/>
        <v/>
      </c>
    </row>
    <row r="176" spans="1:10" ht="27" customHeight="1">
      <c r="A176" s="16"/>
      <c r="B176" s="15"/>
      <c r="C176" s="15"/>
      <c r="D176" s="15"/>
      <c r="E176" s="15"/>
      <c r="F176" s="17"/>
      <c r="G176" s="17"/>
      <c r="H176" s="12" t="str">
        <f t="shared" si="10"/>
        <v/>
      </c>
      <c r="I176" s="8" t="str">
        <f>IF(ISNUMBER(H176),H176*'ملخص النتائج'!$C$10,"")</f>
        <v/>
      </c>
      <c r="J176" s="2" t="str">
        <f t="shared" si="11"/>
        <v/>
      </c>
    </row>
    <row r="177" spans="1:10" ht="27" customHeight="1">
      <c r="A177" s="16"/>
      <c r="B177" s="15"/>
      <c r="C177" s="15"/>
      <c r="D177" s="15"/>
      <c r="E177" s="15"/>
      <c r="F177" s="17"/>
      <c r="G177" s="17"/>
      <c r="H177" s="12" t="str">
        <f t="shared" si="10"/>
        <v/>
      </c>
      <c r="I177" s="8" t="str">
        <f>IF(ISNUMBER(H177),H177*'ملخص النتائج'!$C$10,"")</f>
        <v/>
      </c>
      <c r="J177" s="2" t="str">
        <f t="shared" si="11"/>
        <v/>
      </c>
    </row>
    <row r="178" spans="1:10" ht="27" customHeight="1">
      <c r="A178" s="16"/>
      <c r="B178" s="15"/>
      <c r="C178" s="15"/>
      <c r="D178" s="15"/>
      <c r="E178" s="15"/>
      <c r="F178" s="17"/>
      <c r="G178" s="17"/>
      <c r="H178" s="12" t="str">
        <f t="shared" si="10"/>
        <v/>
      </c>
      <c r="I178" s="8" t="str">
        <f>IF(ISNUMBER(H178),H178*'ملخص النتائج'!$C$10,"")</f>
        <v/>
      </c>
      <c r="J178" s="2" t="str">
        <f t="shared" si="11"/>
        <v/>
      </c>
    </row>
    <row r="179" spans="1:10" ht="27" customHeight="1">
      <c r="A179" s="16"/>
      <c r="B179" s="15"/>
      <c r="C179" s="15"/>
      <c r="D179" s="15"/>
      <c r="E179" s="15"/>
      <c r="F179" s="17"/>
      <c r="G179" s="17"/>
      <c r="H179" s="12" t="str">
        <f t="shared" si="10"/>
        <v/>
      </c>
      <c r="I179" s="8" t="str">
        <f>IF(ISNUMBER(H179),H179*'ملخص النتائج'!$C$10,"")</f>
        <v/>
      </c>
      <c r="J179" s="2" t="str">
        <f t="shared" si="11"/>
        <v/>
      </c>
    </row>
    <row r="180" spans="1:10" ht="27" customHeight="1">
      <c r="A180" s="16"/>
      <c r="B180" s="15"/>
      <c r="C180" s="15"/>
      <c r="D180" s="15"/>
      <c r="E180" s="15"/>
      <c r="F180" s="17"/>
      <c r="G180" s="17"/>
      <c r="H180" s="12" t="str">
        <f t="shared" si="10"/>
        <v/>
      </c>
      <c r="I180" s="8" t="str">
        <f>IF(ISNUMBER(H180),H180*'ملخص النتائج'!$C$10,"")</f>
        <v/>
      </c>
      <c r="J180" s="2" t="str">
        <f t="shared" si="11"/>
        <v/>
      </c>
    </row>
    <row r="181" spans="1:10" ht="27" customHeight="1">
      <c r="A181" s="16"/>
      <c r="B181" s="15"/>
      <c r="C181" s="15"/>
      <c r="D181" s="15"/>
      <c r="E181" s="15"/>
      <c r="F181" s="17"/>
      <c r="G181" s="17"/>
      <c r="H181" s="12" t="str">
        <f t="shared" si="10"/>
        <v/>
      </c>
      <c r="I181" s="8" t="str">
        <f>IF(ISNUMBER(H181),H181*'ملخص النتائج'!$C$10,"")</f>
        <v/>
      </c>
      <c r="J181" s="2" t="str">
        <f t="shared" si="11"/>
        <v/>
      </c>
    </row>
    <row r="182" spans="1:10" ht="27" customHeight="1">
      <c r="A182" s="16"/>
      <c r="B182" s="15"/>
      <c r="C182" s="15"/>
      <c r="D182" s="15"/>
      <c r="E182" s="15"/>
      <c r="F182" s="17"/>
      <c r="G182" s="17"/>
      <c r="H182" s="12" t="str">
        <f t="shared" si="10"/>
        <v/>
      </c>
      <c r="I182" s="8" t="str">
        <f>IF(ISNUMBER(H182),H182*'ملخص النتائج'!$C$10,"")</f>
        <v/>
      </c>
      <c r="J182" s="2" t="str">
        <f t="shared" si="11"/>
        <v/>
      </c>
    </row>
    <row r="183" spans="1:10" ht="27" customHeight="1">
      <c r="A183" s="16"/>
      <c r="B183" s="15"/>
      <c r="C183" s="15"/>
      <c r="D183" s="15"/>
      <c r="E183" s="15"/>
      <c r="F183" s="17"/>
      <c r="G183" s="17"/>
      <c r="H183" s="12" t="str">
        <f t="shared" si="10"/>
        <v/>
      </c>
      <c r="I183" s="8" t="str">
        <f>IF(ISNUMBER(H183),H183*'ملخص النتائج'!$C$10,"")</f>
        <v/>
      </c>
      <c r="J183" s="2" t="str">
        <f t="shared" si="11"/>
        <v/>
      </c>
    </row>
    <row r="184" spans="1:10" ht="27" customHeight="1">
      <c r="A184" s="16"/>
      <c r="B184" s="15"/>
      <c r="C184" s="15"/>
      <c r="D184" s="15"/>
      <c r="E184" s="15"/>
      <c r="F184" s="17"/>
      <c r="G184" s="17"/>
      <c r="H184" s="12" t="str">
        <f t="shared" si="10"/>
        <v/>
      </c>
      <c r="I184" s="8" t="str">
        <f>IF(ISNUMBER(H184),H184*'ملخص النتائج'!$C$10,"")</f>
        <v/>
      </c>
      <c r="J184" s="2" t="str">
        <f t="shared" si="11"/>
        <v/>
      </c>
    </row>
    <row r="185" spans="1:10" ht="27" customHeight="1">
      <c r="A185" s="16"/>
      <c r="B185" s="15"/>
      <c r="C185" s="15"/>
      <c r="D185" s="15"/>
      <c r="E185" s="15"/>
      <c r="F185" s="17"/>
      <c r="G185" s="17"/>
      <c r="H185" s="12" t="str">
        <f t="shared" si="10"/>
        <v/>
      </c>
      <c r="I185" s="8" t="str">
        <f>IF(ISNUMBER(H185),H185*'ملخص النتائج'!$C$10,"")</f>
        <v/>
      </c>
      <c r="J185" s="2" t="str">
        <f t="shared" si="11"/>
        <v/>
      </c>
    </row>
    <row r="186" spans="1:10" ht="27" customHeight="1">
      <c r="A186" s="16"/>
      <c r="B186" s="15"/>
      <c r="C186" s="15"/>
      <c r="D186" s="15"/>
      <c r="E186" s="15"/>
      <c r="F186" s="17"/>
      <c r="G186" s="17"/>
      <c r="H186" s="12" t="str">
        <f t="shared" si="10"/>
        <v/>
      </c>
      <c r="I186" s="8" t="str">
        <f>IF(ISNUMBER(H186),H186*'ملخص النتائج'!$C$10,"")</f>
        <v/>
      </c>
      <c r="J186" s="2" t="str">
        <f t="shared" si="11"/>
        <v/>
      </c>
    </row>
    <row r="187" spans="1:10" ht="27" customHeight="1">
      <c r="A187" s="16"/>
      <c r="B187" s="15"/>
      <c r="C187" s="15"/>
      <c r="D187" s="15"/>
      <c r="E187" s="15"/>
      <c r="F187" s="17"/>
      <c r="G187" s="17"/>
      <c r="H187" s="12" t="str">
        <f t="shared" si="10"/>
        <v/>
      </c>
      <c r="I187" s="8" t="str">
        <f>IF(ISNUMBER(H187),H187*'ملخص النتائج'!$C$10,"")</f>
        <v/>
      </c>
      <c r="J187" s="2" t="str">
        <f t="shared" si="11"/>
        <v/>
      </c>
    </row>
    <row r="188" spans="1:10" ht="27" customHeight="1">
      <c r="A188" s="16"/>
      <c r="B188" s="15"/>
      <c r="C188" s="15"/>
      <c r="D188" s="15"/>
      <c r="E188" s="15"/>
      <c r="F188" s="17"/>
      <c r="G188" s="17"/>
      <c r="H188" s="12" t="str">
        <f t="shared" si="10"/>
        <v/>
      </c>
      <c r="I188" s="8" t="str">
        <f>IF(ISNUMBER(H188),H188*'ملخص النتائج'!$C$10,"")</f>
        <v/>
      </c>
      <c r="J188" s="2" t="str">
        <f t="shared" si="11"/>
        <v/>
      </c>
    </row>
    <row r="189" spans="1:10" ht="27" customHeight="1">
      <c r="A189" s="16"/>
      <c r="B189" s="15"/>
      <c r="C189" s="15"/>
      <c r="D189" s="15"/>
      <c r="E189" s="15"/>
      <c r="F189" s="17"/>
      <c r="G189" s="17"/>
      <c r="H189" s="12" t="str">
        <f t="shared" si="10"/>
        <v/>
      </c>
      <c r="I189" s="8" t="str">
        <f>IF(ISNUMBER(H189),H189*'ملخص النتائج'!$C$10,"")</f>
        <v/>
      </c>
      <c r="J189" s="2" t="str">
        <f t="shared" si="11"/>
        <v/>
      </c>
    </row>
    <row r="190" spans="1:10" ht="27" customHeight="1">
      <c r="A190" s="16"/>
      <c r="B190" s="15"/>
      <c r="C190" s="15"/>
      <c r="D190" s="15"/>
      <c r="E190" s="15"/>
      <c r="F190" s="17"/>
      <c r="G190" s="17"/>
      <c r="H190" s="12" t="str">
        <f t="shared" si="10"/>
        <v/>
      </c>
      <c r="I190" s="8" t="str">
        <f>IF(ISNUMBER(H190),H190*'ملخص النتائج'!$C$10,"")</f>
        <v/>
      </c>
      <c r="J190" s="2" t="str">
        <f t="shared" si="11"/>
        <v/>
      </c>
    </row>
    <row r="191" spans="1:10" ht="27" customHeight="1">
      <c r="A191" s="16"/>
      <c r="B191" s="15"/>
      <c r="C191" s="15"/>
      <c r="D191" s="15"/>
      <c r="E191" s="15"/>
      <c r="F191" s="17"/>
      <c r="G191" s="17"/>
      <c r="H191" s="12" t="str">
        <f t="shared" si="10"/>
        <v/>
      </c>
      <c r="I191" s="8" t="str">
        <f>IF(ISNUMBER(H191),H191*'ملخص النتائج'!$C$10,"")</f>
        <v/>
      </c>
      <c r="J191" s="2" t="str">
        <f t="shared" si="11"/>
        <v/>
      </c>
    </row>
    <row r="192" spans="1:10" ht="27" customHeight="1">
      <c r="A192" s="16"/>
      <c r="B192" s="15"/>
      <c r="C192" s="15"/>
      <c r="D192" s="15"/>
      <c r="E192" s="15"/>
      <c r="F192" s="17"/>
      <c r="G192" s="17"/>
      <c r="H192" s="12" t="str">
        <f t="shared" si="10"/>
        <v/>
      </c>
      <c r="I192" s="8" t="str">
        <f>IF(ISNUMBER(H192),H192*'ملخص النتائج'!$C$10,"")</f>
        <v/>
      </c>
      <c r="J192" s="2" t="str">
        <f t="shared" si="11"/>
        <v/>
      </c>
    </row>
    <row r="193" spans="1:10" ht="27" customHeight="1">
      <c r="A193" s="16"/>
      <c r="B193" s="15"/>
      <c r="C193" s="15"/>
      <c r="D193" s="15"/>
      <c r="E193" s="15"/>
      <c r="F193" s="17"/>
      <c r="G193" s="17"/>
      <c r="H193" s="12" t="str">
        <f t="shared" si="10"/>
        <v/>
      </c>
      <c r="I193" s="8" t="str">
        <f>IF(ISNUMBER(H193),H193*'ملخص النتائج'!$C$10,"")</f>
        <v/>
      </c>
      <c r="J193" s="2" t="str">
        <f t="shared" si="11"/>
        <v/>
      </c>
    </row>
    <row r="194" spans="1:10" ht="27" customHeight="1">
      <c r="A194" s="16"/>
      <c r="B194" s="15"/>
      <c r="C194" s="15"/>
      <c r="D194" s="15"/>
      <c r="E194" s="15"/>
      <c r="F194" s="17"/>
      <c r="G194" s="17"/>
      <c r="H194" s="12" t="str">
        <f t="shared" si="10"/>
        <v/>
      </c>
      <c r="I194" s="8" t="str">
        <f>IF(ISNUMBER(H194),H194*'ملخص النتائج'!$C$10,"")</f>
        <v/>
      </c>
      <c r="J194" s="2" t="str">
        <f t="shared" si="11"/>
        <v/>
      </c>
    </row>
    <row r="195" spans="1:10" ht="27" customHeight="1">
      <c r="A195" s="16"/>
      <c r="B195" s="15"/>
      <c r="C195" s="15"/>
      <c r="D195" s="15"/>
      <c r="E195" s="15"/>
      <c r="F195" s="17"/>
      <c r="G195" s="17"/>
      <c r="H195" s="12" t="str">
        <f t="shared" si="10"/>
        <v/>
      </c>
      <c r="I195" s="8" t="str">
        <f>IF(ISNUMBER(H195),H195*'ملخص النتائج'!$C$10,"")</f>
        <v/>
      </c>
      <c r="J195" s="2" t="str">
        <f t="shared" si="11"/>
        <v/>
      </c>
    </row>
    <row r="196" spans="1:10" ht="27" customHeight="1">
      <c r="A196" s="16"/>
      <c r="B196" s="15"/>
      <c r="C196" s="15"/>
      <c r="D196" s="15"/>
      <c r="E196" s="15"/>
      <c r="F196" s="17"/>
      <c r="G196" s="17"/>
      <c r="H196" s="12" t="str">
        <f t="shared" si="10"/>
        <v/>
      </c>
      <c r="I196" s="8" t="str">
        <f>IF(ISNUMBER(H196),H196*'ملخص النتائج'!$C$10,"")</f>
        <v/>
      </c>
      <c r="J196" s="2" t="str">
        <f t="shared" si="11"/>
        <v/>
      </c>
    </row>
    <row r="197" spans="1:10" ht="27" customHeight="1">
      <c r="A197" s="16"/>
      <c r="B197" s="15"/>
      <c r="C197" s="15"/>
      <c r="D197" s="15"/>
      <c r="E197" s="15"/>
      <c r="F197" s="17"/>
      <c r="G197" s="17"/>
      <c r="H197" s="12" t="str">
        <f t="shared" si="10"/>
        <v/>
      </c>
      <c r="I197" s="8" t="str">
        <f>IF(ISNUMBER(H197),H197*'ملخص النتائج'!$C$10,"")</f>
        <v/>
      </c>
      <c r="J197" s="2" t="str">
        <f t="shared" si="11"/>
        <v/>
      </c>
    </row>
    <row r="198" spans="1:10" ht="27" customHeight="1">
      <c r="A198" s="16"/>
      <c r="B198" s="15"/>
      <c r="C198" s="15"/>
      <c r="D198" s="15"/>
      <c r="E198" s="15"/>
      <c r="F198" s="17"/>
      <c r="G198" s="17"/>
      <c r="H198" s="12" t="str">
        <f t="shared" si="10"/>
        <v/>
      </c>
      <c r="I198" s="8" t="str">
        <f>IF(ISNUMBER(H198),H198*'ملخص النتائج'!$C$10,"")</f>
        <v/>
      </c>
      <c r="J198" s="2" t="str">
        <f t="shared" si="11"/>
        <v/>
      </c>
    </row>
    <row r="199" spans="1:10" ht="27" customHeight="1">
      <c r="A199" s="16"/>
      <c r="B199" s="15"/>
      <c r="C199" s="15"/>
      <c r="D199" s="15"/>
      <c r="E199" s="15"/>
      <c r="F199" s="17"/>
      <c r="G199" s="17"/>
      <c r="H199" s="12" t="str">
        <f t="shared" si="10"/>
        <v/>
      </c>
      <c r="I199" s="8" t="str">
        <f>IF(ISNUMBER(H199),H199*'ملخص النتائج'!$C$10,"")</f>
        <v/>
      </c>
      <c r="J199" s="2" t="str">
        <f t="shared" si="11"/>
        <v/>
      </c>
    </row>
    <row r="200" spans="1:10" ht="27" customHeight="1">
      <c r="A200" s="16"/>
      <c r="B200" s="15"/>
      <c r="C200" s="15"/>
      <c r="D200" s="15"/>
      <c r="E200" s="15"/>
      <c r="F200" s="17"/>
      <c r="G200" s="17"/>
      <c r="H200" s="12" t="str">
        <f t="shared" ref="H200:H231" si="12">IF(J200&lt;&gt;"مكتملة","",IF(E200="مخصص",F200,IF(E200="ستوب",-1,IF(E200="هدف 1",1,IF(E200="هدف 2",2,IF(E200="هدف 3",3,0)))))-IF(G200="",0,G200))</f>
        <v/>
      </c>
      <c r="I200" s="8" t="str">
        <f>IF(ISNUMBER(H200),H200*'ملخص النتائج'!$C$10,"")</f>
        <v/>
      </c>
      <c r="J200" s="2" t="str">
        <f t="shared" ref="J200:J207" si="13">IF(COUNTA(A200:G200)=0,"",IF(OR(NOT(ISNUMBER(A200)),NOT(OR(B200="الذهب",B200="اليورو دولار",B200="النفط",B200="الناسداك",B200="البيتكوين",B200="US30")),NOT(OR(C200="شراء",C200="بيع")),NOT(OR(D200="لم يصل لهدف",D200="هدف 1",D200="هدف 2",D200="هدف 3",D200="مفتوحة")),NOT(OR(E200="ستوب",E200="هدف 1",E200="هدف 2",E200="هدف 3",E200="تعادل",E200="مخصص",E200="مفتوحة")),AND(G200&lt;&gt;"",OR(NOT(ISNUMBER(G200)),G200&lt;0)),AND(E200="مخصص",NOT(ISNUMBER(F200))),AND(E200&lt;&gt;"مخصص",F200&lt;&gt;"")),"راجع البيانات",IF(OR(D200="مفتوحة",E200="مفتوحة"),"مفتوحة",IF(OR(AND(E200="هدف 1",D200="لم يصل لهدف"),AND(E200="هدف 2",OR(D200="لم يصل لهدف",D200="هدف 1")),AND(E200="هدف 3",D200&lt;&gt;"هدف 3")),"راجع البيانات","مكتملة"))))</f>
        <v/>
      </c>
    </row>
    <row r="201" spans="1:10" ht="27" customHeight="1">
      <c r="A201" s="16"/>
      <c r="B201" s="15"/>
      <c r="C201" s="15"/>
      <c r="D201" s="15"/>
      <c r="E201" s="15"/>
      <c r="F201" s="17"/>
      <c r="G201" s="17"/>
      <c r="H201" s="12" t="str">
        <f t="shared" si="12"/>
        <v/>
      </c>
      <c r="I201" s="8" t="str">
        <f>IF(ISNUMBER(H201),H201*'ملخص النتائج'!$C$10,"")</f>
        <v/>
      </c>
      <c r="J201" s="2" t="str">
        <f t="shared" si="13"/>
        <v/>
      </c>
    </row>
    <row r="202" spans="1:10" ht="27" customHeight="1">
      <c r="A202" s="16"/>
      <c r="B202" s="15"/>
      <c r="C202" s="15"/>
      <c r="D202" s="15"/>
      <c r="E202" s="15"/>
      <c r="F202" s="17"/>
      <c r="G202" s="17"/>
      <c r="H202" s="12" t="str">
        <f t="shared" si="12"/>
        <v/>
      </c>
      <c r="I202" s="8" t="str">
        <f>IF(ISNUMBER(H202),H202*'ملخص النتائج'!$C$10,"")</f>
        <v/>
      </c>
      <c r="J202" s="2" t="str">
        <f t="shared" si="13"/>
        <v/>
      </c>
    </row>
    <row r="203" spans="1:10" ht="27" customHeight="1">
      <c r="A203" s="16"/>
      <c r="B203" s="15"/>
      <c r="C203" s="15"/>
      <c r="D203" s="15"/>
      <c r="E203" s="15"/>
      <c r="F203" s="17"/>
      <c r="G203" s="17"/>
      <c r="H203" s="12" t="str">
        <f t="shared" si="12"/>
        <v/>
      </c>
      <c r="I203" s="8" t="str">
        <f>IF(ISNUMBER(H203),H203*'ملخص النتائج'!$C$10,"")</f>
        <v/>
      </c>
      <c r="J203" s="2" t="str">
        <f t="shared" si="13"/>
        <v/>
      </c>
    </row>
    <row r="204" spans="1:10" ht="27" customHeight="1">
      <c r="A204" s="16"/>
      <c r="B204" s="15"/>
      <c r="C204" s="15"/>
      <c r="D204" s="15"/>
      <c r="E204" s="15"/>
      <c r="F204" s="17"/>
      <c r="G204" s="17"/>
      <c r="H204" s="12" t="str">
        <f t="shared" si="12"/>
        <v/>
      </c>
      <c r="I204" s="8" t="str">
        <f>IF(ISNUMBER(H204),H204*'ملخص النتائج'!$C$10,"")</f>
        <v/>
      </c>
      <c r="J204" s="2" t="str">
        <f t="shared" si="13"/>
        <v/>
      </c>
    </row>
    <row r="205" spans="1:10" ht="27" customHeight="1">
      <c r="A205" s="16"/>
      <c r="B205" s="15"/>
      <c r="C205" s="15"/>
      <c r="D205" s="15"/>
      <c r="E205" s="15"/>
      <c r="F205" s="17"/>
      <c r="G205" s="17"/>
      <c r="H205" s="12" t="str">
        <f t="shared" si="12"/>
        <v/>
      </c>
      <c r="I205" s="8" t="str">
        <f>IF(ISNUMBER(H205),H205*'ملخص النتائج'!$C$10,"")</f>
        <v/>
      </c>
      <c r="J205" s="2" t="str">
        <f t="shared" si="13"/>
        <v/>
      </c>
    </row>
    <row r="206" spans="1:10" ht="27" customHeight="1">
      <c r="A206" s="16"/>
      <c r="B206" s="15"/>
      <c r="C206" s="15"/>
      <c r="D206" s="15"/>
      <c r="E206" s="15"/>
      <c r="F206" s="17"/>
      <c r="G206" s="17"/>
      <c r="H206" s="12" t="str">
        <f t="shared" si="12"/>
        <v/>
      </c>
      <c r="I206" s="8" t="str">
        <f>IF(ISNUMBER(H206),H206*'ملخص النتائج'!$C$10,"")</f>
        <v/>
      </c>
      <c r="J206" s="2" t="str">
        <f t="shared" si="13"/>
        <v/>
      </c>
    </row>
    <row r="207" spans="1:10" ht="27" customHeight="1">
      <c r="A207" s="16"/>
      <c r="B207" s="15"/>
      <c r="C207" s="15"/>
      <c r="D207" s="15"/>
      <c r="E207" s="15"/>
      <c r="F207" s="17"/>
      <c r="G207" s="17"/>
      <c r="H207" s="12" t="str">
        <f t="shared" si="12"/>
        <v/>
      </c>
      <c r="I207" s="8" t="str">
        <f>IF(ISNUMBER(H207),H207*'ملخص النتائج'!$C$10,"")</f>
        <v/>
      </c>
      <c r="J207" s="2" t="str">
        <f t="shared" si="13"/>
        <v/>
      </c>
    </row>
  </sheetData>
  <mergeCells count="5">
    <mergeCell ref="A2:J2"/>
    <mergeCell ref="A3:J3"/>
    <mergeCell ref="A4:J4"/>
    <mergeCell ref="A5:J5"/>
    <mergeCell ref="A6:J6"/>
  </mergeCells>
  <conditionalFormatting sqref="D8:E207">
    <cfRule type="containsText" dxfId="6" priority="4" operator="containsText" text="هدف 1"/>
    <cfRule type="containsText" dxfId="5" priority="5" operator="containsText" text="هدف 2"/>
    <cfRule type="containsText" dxfId="4" priority="6" operator="containsText" text="هدف 3"/>
    <cfRule type="containsText" dxfId="3" priority="7" operator="containsText" text="ستوب"/>
  </conditionalFormatting>
  <conditionalFormatting sqref="H8:I207">
    <cfRule type="cellIs" dxfId="2" priority="1" operator="greaterThan">
      <formula>0</formula>
    </cfRule>
    <cfRule type="cellIs" dxfId="1" priority="2" operator="lessThan">
      <formula>0</formula>
    </cfRule>
  </conditionalFormatting>
  <conditionalFormatting sqref="J8:J207">
    <cfRule type="containsText" dxfId="0" priority="3" operator="containsText" text="راجع"/>
  </conditionalFormatting>
  <dataValidations count="5">
    <dataValidation type="list" sqref="B8:B207" xr:uid="{00000000-0002-0000-0100-000000000000}">
      <formula1>"الذهب,اليورو دولار,النفط,الناسداك,البيتكوين,US30"</formula1>
    </dataValidation>
    <dataValidation type="list" sqref="C8:C207" xr:uid="{00000000-0002-0000-0100-000001000000}">
      <formula1>"شراء,بيع"</formula1>
    </dataValidation>
    <dataValidation type="list" sqref="D8:D207" xr:uid="{00000000-0002-0000-0100-000002000000}">
      <formula1>"لم يصل لهدف,هدف 1,هدف 2,هدف 3,مفتوحة"</formula1>
    </dataValidation>
    <dataValidation type="list" sqref="E8:E207" xr:uid="{00000000-0002-0000-0100-000003000000}">
      <formula1>"ستوب,هدف 1,هدف 2,هدف 3,تعادل,مخصص,مفتوحة"</formula1>
    </dataValidation>
    <dataValidation type="decimal" operator="greaterThanOrEqual" sqref="G8:G207" xr:uid="{00000000-0002-0000-0100-000004000000}">
      <formula1>0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ملخص النتائج</vt:lpstr>
      <vt:lpstr>سجل الصفقات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sd ww</cp:lastModifiedBy>
  <dcterms:modified xsi:type="dcterms:W3CDTF">2026-10-14T11:15:19Z</dcterms:modified>
</cp:coreProperties>
</file>